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1 квартал\"/>
    </mc:Choice>
  </mc:AlternateContent>
  <xr:revisionPtr revIDLastSave="0" documentId="13_ncr:1_{7EEE3719-2484-41BC-96EB-0BF65B2003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кумент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H6" i="1"/>
  <c r="G6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F37" i="1"/>
  <c r="E37" i="1"/>
  <c r="D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F7" i="1"/>
  <c r="I7" i="1" s="1"/>
  <c r="E7" i="1"/>
  <c r="D7" i="1"/>
  <c r="I6" i="1"/>
  <c r="I114" i="1" s="1"/>
  <c r="I37" i="1" l="1"/>
</calcChain>
</file>

<file path=xl/sharedStrings.xml><?xml version="1.0" encoding="utf-8"?>
<sst xmlns="http://schemas.openxmlformats.org/spreadsheetml/2006/main" count="332" uniqueCount="229">
  <si>
    <r>
      <rPr>
        <b/>
        <sz val="12"/>
        <color rgb="FF000000"/>
        <rFont val="Times New Roman"/>
        <family val="1"/>
        <charset val="204"/>
      </rPr>
      <t>за период с 01.01.2025г. по 31.03.2025г.</t>
    </r>
  </si>
  <si>
    <r>
      <rPr>
        <sz val="10"/>
        <color rgb="FF000000"/>
        <rFont val="Times New Roman"/>
        <family val="1"/>
        <charset val="204"/>
      </rPr>
      <t>Единица измерения: тыс. руб.</t>
    </r>
  </si>
  <si>
    <t/>
  </si>
  <si>
    <t>00010000000000000000</t>
  </si>
  <si>
    <t>00010100000000000000</t>
  </si>
  <si>
    <t>00010102010010000000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</si>
  <si>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</si>
  <si>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00010102020010000000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</si>
  <si>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</si>
  <si>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00010102030010000000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</si>
  <si>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</si>
  <si>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00010102040010000000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</si>
  <si>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</t>
  </si>
  <si>
    <t>00010102080010000000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</si>
  <si>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</si>
  <si>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00010102130010000000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</si>
  <si>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</si>
  <si>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00010102140010000000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</si>
  <si>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</si>
  <si>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00010102210010000000</t>
  </si>
  <si>
    <t>00010102230010000000</t>
  </si>
  <si>
    <t>00010300000000000000</t>
  </si>
  <si>
    <t>00010302231010000000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</si>
  <si>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</si>
  <si>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00010302241010000000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</si>
  <si>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</si>
  <si>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00010302251010000000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</si>
  <si>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</si>
  <si>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00010302261010000000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</si>
  <si>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</si>
  <si>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00010303000010000000</t>
  </si>
  <si>
    <t xml:space="preserve">  Туристический налог</t>
  </si>
  <si>
    <t>00010500000000000000</t>
  </si>
  <si>
    <t>00010501011010000000</t>
  </si>
  <si>
    <t xml:space="preserve">  Налог, взимаемый с налогоплательщиков, выбравших в качестве объекта налогообложения доходы</t>
  </si>
  <si>
    <t>00010501012010000000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</si>
  <si>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</si>
  <si>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00010501021010000000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</si>
  <si>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 субъекта Российской Федерации)</t>
  </si>
  <si>
    <t>00010502010020000000</t>
  </si>
  <si>
    <t xml:space="preserve">  Единый налог на вмененный доход для отдельных видов деятельности</t>
  </si>
  <si>
    <t>00010504010020000000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</si>
  <si>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</si>
  <si>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00010600000000000000</t>
  </si>
  <si>
    <t>00010601020040000000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</si>
  <si>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</si>
  <si>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00010606032040000000</t>
  </si>
  <si>
    <t xml:space="preserve">  Земельный налог с организаций, обладающих земельным участком, расположенным в границах городских округов</t>
  </si>
  <si>
    <t>00010606042040000000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</si>
  <si>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</si>
  <si>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00010800000000000000</t>
  </si>
  <si>
    <t>00010803010010000000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</si>
  <si>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</si>
  <si>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00010807150010000000</t>
  </si>
  <si>
    <t xml:space="preserve">  Государственная пошлина за выдачу разрешения на установку рекламной конструкции</t>
  </si>
  <si>
    <t>00011100000000000000</t>
  </si>
  <si>
    <t>00011105012040000000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</si>
  <si>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</si>
  <si>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00011105024040000000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</si>
  <si>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</si>
  <si>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00011105034040000000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</si>
  <si>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</si>
  <si>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00011107014040000000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</si>
  <si>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</si>
  <si>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00011109044040000000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</si>
  <si>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</si>
  <si>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00011109080040000000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</si>
  <si>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</si>
  <si>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00011200000000000000</t>
  </si>
  <si>
    <t>00011201010010000000</t>
  </si>
  <si>
    <t xml:space="preserve">  Плата за выбросы загрязняющих веществ в атмосферный воздух стационарными объектами</t>
  </si>
  <si>
    <t>00011201030010000000</t>
  </si>
  <si>
    <t xml:space="preserve">  Плата за сбросы загрязняющих веществ в водные объекты</t>
  </si>
  <si>
    <t>00011201040010000000</t>
  </si>
  <si>
    <t xml:space="preserve">  Плата за размещение отходов производства и потребления</t>
  </si>
  <si>
    <t>00011201041010000000</t>
  </si>
  <si>
    <t xml:space="preserve">  Плата за размещение отходов производства</t>
  </si>
  <si>
    <t>00011300000000000000</t>
  </si>
  <si>
    <t>00011302994040000000</t>
  </si>
  <si>
    <t xml:space="preserve">  Прочие доходы от компенсации затрат бюджетов городских округов</t>
  </si>
  <si>
    <t>00011400000000000000</t>
  </si>
  <si>
    <t>00011402043040000000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</si>
  <si>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</si>
  <si>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00011600000000000000</t>
  </si>
  <si>
    <t>00011601053010000000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</si>
  <si>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</si>
  <si>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00011601063010000000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</si>
  <si>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</si>
  <si>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00011601073010000000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</si>
  <si>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</si>
  <si>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00011601074010000000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</si>
  <si>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</si>
  <si>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00011601083010000000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</si>
  <si>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</si>
  <si>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00011601103010000000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</si>
  <si>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</si>
  <si>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00011601133010000000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</si>
  <si>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</si>
  <si>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00011601143010000000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</si>
  <si>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</si>
  <si>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00011601153010000000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</si>
  <si>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</si>
  <si>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00011601154010000000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</si>
  <si>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</si>
  <si>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00011601157010000000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</si>
  <si>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</si>
  <si>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00011601173010000000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</si>
  <si>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</si>
  <si>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00011601193010000000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</si>
  <si>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</si>
  <si>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00011601194010000000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</si>
  <si>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контроля.</t>
  </si>
  <si>
    <t>00011601203010000000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</si>
  <si>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</si>
  <si>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00011602020020000000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</si>
  <si>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</si>
  <si>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00011607010040000000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</si>
  <si>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округа.</t>
  </si>
  <si>
    <t>00011607090040000000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</si>
  <si>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округа.</t>
  </si>
  <si>
    <t>00011610032040000000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</si>
  <si>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предприятиями).</t>
  </si>
  <si>
    <t>00011610061040000000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</si>
  <si>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фонда).</t>
  </si>
  <si>
    <t>00011610123010000000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</si>
  <si>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</si>
  <si>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00011611050010000000</t>
  </si>
  <si>
    <t>00011611064010000000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</si>
  <si>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</si>
  <si>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00011700000000000000</t>
  </si>
  <si>
    <t>00011701040040000000</t>
  </si>
  <si>
    <t xml:space="preserve">  Невыясненные поступления, зачисляемые в бюджеты городских округов</t>
  </si>
  <si>
    <t>00011705040040000000</t>
  </si>
  <si>
    <t xml:space="preserve">  Прочие неналоговые доходы бюджетов городских округов</t>
  </si>
  <si>
    <t>00011715020040000000</t>
  </si>
  <si>
    <t xml:space="preserve">  Инициативные платежи, зачислемые в бюджеты городских округов</t>
  </si>
  <si>
    <t>00020000000000000000</t>
  </si>
  <si>
    <t>00020200000000000000</t>
  </si>
  <si>
    <t>00020215001040000000</t>
  </si>
  <si>
    <t xml:space="preserve">  Дотации бюджетам городских округов на выравнивание бюджетной обеспеченности</t>
  </si>
  <si>
    <t>00020215010040000000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</si>
  <si>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</si>
  <si>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00020220077040000000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</si>
  <si>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</si>
  <si>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>00020225304040000000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</si>
  <si>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</si>
  <si>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00020225454040000000</t>
  </si>
  <si>
    <t xml:space="preserve">  Субсидии бюджетам городских округов на создание модельных муниципальных библиотек</t>
  </si>
  <si>
    <t>00020225506040000000</t>
  </si>
  <si>
    <t xml:space="preserve">  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</si>
  <si>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00020225511040000000</t>
  </si>
  <si>
    <t xml:space="preserve">  Субсидии бюджетам городских округов на проведение комплексных кадастровых работ</t>
  </si>
  <si>
    <t>00020225513040000000</t>
  </si>
  <si>
    <t xml:space="preserve">  Субсидии бюджетам городских округов на развитие сети учреждений культурно-досугового типа</t>
  </si>
  <si>
    <t>00020225519040000000</t>
  </si>
  <si>
    <t xml:space="preserve">  Субсидия бюджетам городских округов на поддержку отрасли культуры</t>
  </si>
  <si>
    <t>00020225555040000000</t>
  </si>
  <si>
    <t xml:space="preserve"> 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</si>
  <si>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00020229999040000000</t>
  </si>
  <si>
    <t xml:space="preserve">  Прочие субсидии бюджетам городских округов</t>
  </si>
  <si>
    <t>00020230024040000000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</si>
  <si>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</si>
  <si>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00020230027040000000</t>
  </si>
  <si>
    <t xml:space="preserve"> 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</si>
  <si>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00020230029040000000</t>
  </si>
  <si>
    <t xml:space="preserve">  Субвенции бюджетам городских округов на компенсацию части платы, взымаемой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</si>
  <si>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00020235082040000000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</si>
  <si>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</si>
  <si>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00020235120040000000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</si>
  <si>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</si>
  <si>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00020235930040000000</t>
  </si>
  <si>
    <t xml:space="preserve">  Субвенции бюджетам городских округов на государственную регистрацию актов гражданского состояния</t>
  </si>
  <si>
    <t>00020239998040000000</t>
  </si>
  <si>
    <t xml:space="preserve">  Единая субвенция бюджетам городских округов</t>
  </si>
  <si>
    <t>00020245050040000000</t>
  </si>
  <si>
    <t xml:space="preserve"> 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</si>
  <si>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00020245179040000000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</si>
  <si>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</si>
  <si>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00020245303040000000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</si>
  <si>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</si>
  <si>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00020249999040000000</t>
  </si>
  <si>
    <t xml:space="preserve">  Прочие межбюджетные трансферты, передаваемые бюджетам городских округов</t>
  </si>
  <si>
    <t>00021800000000000000</t>
  </si>
  <si>
    <t>00021804010040000000</t>
  </si>
  <si>
    <t xml:space="preserve">  Доходы бюджетов городских округов от возврата бюджетными учреждениями остатков субсидий прошлых лет</t>
  </si>
  <si>
    <t>00021900000000000000</t>
  </si>
  <si>
    <t>00021925506040000000</t>
  </si>
  <si>
    <t>00021945050040000000</t>
  </si>
  <si>
    <t>00021945179040000000</t>
  </si>
  <si>
    <t>00021945303040000000</t>
  </si>
  <si>
    <t>00021960010040000000</t>
  </si>
  <si>
    <t>Наименование показателя</t>
  </si>
  <si>
    <t>Код</t>
  </si>
  <si>
    <t>Уточненный план на год</t>
  </si>
  <si>
    <t>Кассовый план за отчетный период</t>
  </si>
  <si>
    <t>Исполнение за отчетный период</t>
  </si>
  <si>
    <t>% исполнения к кассовому плану</t>
  </si>
  <si>
    <t>% исполнения к годовым назначениям</t>
  </si>
  <si>
    <r>
      <t>Уд.</t>
    </r>
    <r>
      <rPr>
        <sz val="11"/>
        <rFont val="Times New Roman"/>
        <family val="1"/>
        <charset val="204"/>
      </rPr>
      <t xml:space="preserve">
</t>
    </r>
    <r>
      <rPr>
        <b/>
        <sz val="10"/>
        <color rgb="FF000000"/>
        <rFont val="Times New Roman"/>
        <family val="1"/>
        <charset val="204"/>
      </rPr>
      <t>вес</t>
    </r>
  </si>
  <si>
    <t>НАЛОГОВЫЕ И НЕНАЛОГОВЫЕ ДОХОДЫ</t>
  </si>
  <si>
    <t>НАЛОГОВЫЕ ДОХОДЫ</t>
  </si>
  <si>
    <t xml:space="preserve"> НАЛОГИ НА ПРИБЫЛЬ, ДОХОДЫ</t>
  </si>
  <si>
    <t xml:space="preserve"> 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</si>
  <si>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</si>
  <si>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</si>
  <si>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</si>
  <si>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</si>
  <si>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</si>
  <si>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</si>
  <si>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</si>
  <si>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</si>
  <si>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</si>
  <si>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</si>
  <si>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</si>
  <si>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</si>
  <si>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</si>
  <si>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</si>
  <si>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из бюджетов городских округов</t>
  </si>
  <si>
    <t>00021925506040000150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</si>
  <si>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</si>
  <si>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00021945050040000150</t>
  </si>
  <si>
    <t xml:space="preserve">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</si>
  <si>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00021945179040000150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</si>
  <si>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</si>
  <si>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00021945303040000150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</si>
  <si>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</si>
  <si>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00021960010040000150</t>
  </si>
  <si>
    <t>ИТОГО ДОХОДОВ</t>
  </si>
  <si>
    <t>Анализ исполнения бюджета ЗАТО г. Североморск в части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</si>
</sst>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"/>
  </numFmts>
  <fonts count="10" x14ac:knownFonts="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Fill="0" applyBorder="0"/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0" fontId="5" fillId="0" borderId="3">
      <alignment horizontal="center" vertical="center" wrapText="1"/>
    </xf>
    <xf numFmtId="0" fontId="5" fillId="0" borderId="2">
      <alignment horizontal="center" vertical="center" wrapText="1"/>
    </xf>
  </cellStyleXfs>
  <cellXfs count="45"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5" fillId="0" borderId="0" xfId="0" applyFont="1"/>
    <xf numFmtId="39" fontId="2" fillId="0" borderId="0" xfId="0" applyNumberFormat="1" applyFont="1"/>
    <xf numFmtId="0" fontId="6" fillId="0" borderId="2" xfId="1" applyFont="1">
      <alignment horizontal="center" vertical="center" wrapText="1"/>
    </xf>
    <xf numFmtId="0" fontId="6" fillId="0" borderId="2" xfId="2" applyFont="1">
      <alignment horizontal="center" vertical="center" wrapText="1"/>
    </xf>
    <xf numFmtId="0" fontId="6" fillId="0" borderId="2" xfId="3" applyFont="1">
      <alignment horizontal="center" vertical="center" wrapText="1"/>
    </xf>
    <xf numFmtId="0" fontId="6" fillId="0" borderId="3" xfId="4" applyFont="1">
      <alignment horizontal="center" vertical="center" wrapText="1"/>
    </xf>
    <xf numFmtId="10" fontId="6" fillId="0" borderId="2" xfId="5" applyNumberFormat="1" applyFont="1">
      <alignment horizontal="center" vertical="center" wrapText="1"/>
    </xf>
    <xf numFmtId="10" fontId="2" fillId="0" borderId="0" xfId="0" applyNumberFormat="1" applyFont="1"/>
    <xf numFmtId="10" fontId="2" fillId="0" borderId="0" xfId="0" applyNumberFormat="1" applyFont="1" applyAlignment="1">
      <alignment horizontal="left" wrapText="1"/>
    </xf>
    <xf numFmtId="10" fontId="1" fillId="0" borderId="0" xfId="0" applyNumberFormat="1" applyFont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Protection="1">
      <protection locked="0"/>
    </xf>
    <xf numFmtId="1" fontId="7" fillId="0" borderId="1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left" vertical="top" wrapText="1"/>
    </xf>
    <xf numFmtId="164" fontId="6" fillId="0" borderId="0" xfId="0" applyNumberFormat="1" applyFont="1"/>
    <xf numFmtId="0" fontId="9" fillId="0" borderId="1" xfId="0" applyFont="1" applyBorder="1" applyAlignment="1">
      <alignment horizontal="left" vertical="top" wrapText="1"/>
    </xf>
    <xf numFmtId="0" fontId="9" fillId="0" borderId="0" xfId="0" applyFont="1"/>
    <xf numFmtId="0" fontId="7" fillId="0" borderId="1" xfId="0" applyFont="1" applyBorder="1" applyAlignment="1">
      <alignment horizontal="left" vertical="top" wrapText="1"/>
    </xf>
    <xf numFmtId="164" fontId="7" fillId="0" borderId="0" xfId="0" applyNumberFormat="1" applyFont="1"/>
    <xf numFmtId="0" fontId="6" fillId="0" borderId="0" xfId="0" applyFont="1"/>
    <xf numFmtId="4" fontId="6" fillId="0" borderId="1" xfId="0" applyNumberFormat="1" applyFont="1" applyBorder="1" applyAlignment="1">
      <alignment horizontal="center" vertical="center" shrinkToFit="1"/>
    </xf>
    <xf numFmtId="10" fontId="6" fillId="0" borderId="1" xfId="0" applyNumberFormat="1" applyFont="1" applyBorder="1" applyAlignment="1">
      <alignment horizontal="center" vertical="center" shrinkToFit="1"/>
    </xf>
    <xf numFmtId="164" fontId="6" fillId="0" borderId="1" xfId="0" applyNumberFormat="1" applyFont="1" applyBorder="1" applyAlignment="1">
      <alignment horizontal="center" vertical="center" shrinkToFit="1"/>
    </xf>
    <xf numFmtId="4" fontId="9" fillId="0" borderId="1" xfId="0" applyNumberFormat="1" applyFont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 shrinkToFit="1"/>
    </xf>
    <xf numFmtId="164" fontId="9" fillId="0" borderId="1" xfId="0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 shrinkToFit="1"/>
    </xf>
    <xf numFmtId="4" fontId="6" fillId="2" borderId="1" xfId="0" applyNumberFormat="1" applyFont="1" applyFill="1" applyBorder="1" applyAlignment="1">
      <alignment horizontal="center" vertical="center" shrinkToFit="1"/>
    </xf>
    <xf numFmtId="1" fontId="6" fillId="0" borderId="1" xfId="0" applyNumberFormat="1" applyFont="1" applyBorder="1" applyAlignment="1">
      <alignment horizontal="center" vertical="center" shrinkToFit="1"/>
    </xf>
    <xf numFmtId="1" fontId="7" fillId="0" borderId="1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1" fontId="6" fillId="0" borderId="1" xfId="0" applyNumberFormat="1" applyFont="1" applyBorder="1" applyAlignment="1">
      <alignment horizontal="left" vertical="top" shrinkToFit="1"/>
    </xf>
    <xf numFmtId="1" fontId="6" fillId="0" borderId="3" xfId="0" applyNumberFormat="1" applyFont="1" applyBorder="1" applyAlignment="1">
      <alignment horizontal="left" vertical="top" shrinkToFit="1"/>
    </xf>
    <xf numFmtId="1" fontId="6" fillId="0" borderId="4" xfId="0" applyNumberFormat="1" applyFont="1" applyBorder="1" applyAlignment="1">
      <alignment horizontal="left" vertical="top" shrinkToFit="1"/>
    </xf>
  </cellXfs>
  <cellStyles count="6">
    <cellStyle name="xl25" xfId="1" xr:uid="{3AADBD58-919F-41B0-8762-A8370155785F}"/>
    <cellStyle name="xl27" xfId="2" xr:uid="{C74E90C8-1323-4402-8FD9-97DEC3C150D4}"/>
    <cellStyle name="xl30" xfId="3" xr:uid="{AD71DA33-C598-468E-ACE4-FCD1C6455815}"/>
    <cellStyle name="xl31" xfId="5" xr:uid="{A6FF33CF-DA40-42AB-9F5D-CE74261D0BCA}"/>
    <cellStyle name="xl37" xfId="4" xr:uid="{5EEA7054-EED2-4AD5-B3B9-47D63A9F0B86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6"/>
  <sheetViews>
    <sheetView showZeros="0" tabSelected="1" workbookViewId="0">
      <pane ySplit="5" topLeftCell="A8" activePane="bottomLeft" state="frozen"/>
      <selection pane="bottomLeft" activeCell="K110" sqref="K110"/>
    </sheetView>
  </sheetViews>
  <sheetFormatPr defaultColWidth="9.140625" defaultRowHeight="15" outlineLevelRow="2" x14ac:dyDescent="0.25"/>
  <cols>
    <col min="1" max="1" width="9.140625" style="1" hidden="1" bestFit="1" customWidth="1"/>
    <col min="2" max="2" width="47.7109375" style="1" customWidth="1"/>
    <col min="3" max="3" width="21.7109375" style="1" customWidth="1"/>
    <col min="4" max="5" width="13.85546875" style="1" customWidth="1"/>
    <col min="6" max="6" width="15.7109375" style="1" customWidth="1"/>
    <col min="7" max="8" width="11.28515625" style="13" customWidth="1"/>
    <col min="9" max="9" width="11.28515625" style="1" customWidth="1"/>
    <col min="10" max="10" width="9.140625" style="1" customWidth="1"/>
    <col min="11" max="11" width="9.140625" style="1" bestFit="1" customWidth="1"/>
    <col min="12" max="16384" width="9.140625" style="1"/>
  </cols>
  <sheetData>
    <row r="1" spans="1:10" x14ac:dyDescent="0.25">
      <c r="A1" s="39"/>
      <c r="B1" s="39"/>
      <c r="C1" s="39"/>
      <c r="D1" s="39"/>
      <c r="E1" s="39"/>
      <c r="F1" s="39"/>
      <c r="G1" s="39"/>
      <c r="H1" s="39"/>
      <c r="I1" s="39"/>
      <c r="J1" s="3"/>
    </row>
    <row r="2" spans="1:10" ht="15.95" customHeight="1" x14ac:dyDescent="0.25">
      <c r="A2" s="40" t="s">
        <v>228</v>
      </c>
      <c r="B2" s="40"/>
      <c r="C2" s="40"/>
      <c r="D2" s="40"/>
      <c r="E2" s="40"/>
      <c r="F2" s="40"/>
      <c r="G2" s="40"/>
      <c r="H2" s="40"/>
      <c r="I2" s="40"/>
      <c r="J2" s="3"/>
    </row>
    <row r="3" spans="1:10" ht="15.75" customHeight="1" x14ac:dyDescent="0.25">
      <c r="A3" s="38" t="s">
        <v>0</v>
      </c>
      <c r="B3" s="38"/>
      <c r="C3" s="38"/>
      <c r="D3" s="38"/>
      <c r="E3" s="38"/>
      <c r="F3" s="38"/>
      <c r="G3" s="38"/>
      <c r="H3" s="38"/>
      <c r="I3" s="38"/>
      <c r="J3" s="3"/>
    </row>
    <row r="4" spans="1:10" ht="12.75" customHeight="1" x14ac:dyDescent="0.25">
      <c r="A4" s="37" t="s">
        <v>1</v>
      </c>
      <c r="B4" s="37"/>
      <c r="C4" s="37"/>
      <c r="D4" s="37"/>
      <c r="E4" s="37"/>
      <c r="F4" s="37"/>
      <c r="G4" s="37"/>
      <c r="H4" s="37"/>
      <c r="I4" s="37"/>
      <c r="J4" s="3"/>
    </row>
    <row r="5" spans="1:10" s="17" customFormat="1" ht="63.75" x14ac:dyDescent="0.25">
      <c r="A5" s="14" t="s">
        <v>2</v>
      </c>
      <c r="B5" s="6" t="s">
        <v>191</v>
      </c>
      <c r="C5" s="7" t="s">
        <v>192</v>
      </c>
      <c r="D5" s="8" t="s">
        <v>193</v>
      </c>
      <c r="E5" s="8" t="s">
        <v>194</v>
      </c>
      <c r="F5" s="9" t="s">
        <v>195</v>
      </c>
      <c r="G5" s="10" t="s">
        <v>196</v>
      </c>
      <c r="H5" s="10" t="s">
        <v>197</v>
      </c>
      <c r="I5" s="15" t="s">
        <v>198</v>
      </c>
      <c r="J5" s="16"/>
    </row>
    <row r="6" spans="1:10" s="17" customFormat="1" ht="13.5" customHeight="1" x14ac:dyDescent="0.25">
      <c r="A6" s="18" t="s">
        <v>3</v>
      </c>
      <c r="B6" s="19" t="s">
        <v>199</v>
      </c>
      <c r="C6" s="35" t="s">
        <v>3</v>
      </c>
      <c r="D6" s="26">
        <v>1626948.8529999999</v>
      </c>
      <c r="E6" s="26">
        <v>205381.36465999999</v>
      </c>
      <c r="F6" s="26">
        <v>356691.42314000003</v>
      </c>
      <c r="G6" s="27">
        <f t="shared" ref="G6" si="0">IF(OR(F6=0,E6=0),0,F6/E6)</f>
        <v>1.7367273010893045</v>
      </c>
      <c r="H6" s="27">
        <f t="shared" ref="H6" si="1">IF(OR(D6=0,F6=0),0,F6/D6)</f>
        <v>0.21923948161141121</v>
      </c>
      <c r="I6" s="28">
        <f t="shared" ref="I6:I37" si="2">F6/$F$114*100</f>
        <v>36.425773287140565</v>
      </c>
      <c r="J6" s="20"/>
    </row>
    <row r="7" spans="1:10" s="17" customFormat="1" ht="13.5" customHeight="1" outlineLevel="1" x14ac:dyDescent="0.25">
      <c r="A7" s="18"/>
      <c r="B7" s="21" t="s">
        <v>200</v>
      </c>
      <c r="C7" s="36" t="s">
        <v>2</v>
      </c>
      <c r="D7" s="29">
        <f>D8+D18+D24+D30+D34</f>
        <v>1516924.5260000001</v>
      </c>
      <c r="E7" s="29">
        <f>E8+E18+E24+E30+E34</f>
        <v>175797.84987000001</v>
      </c>
      <c r="F7" s="29">
        <f>F8+F18+F24+F30+F34</f>
        <v>277150.05929999996</v>
      </c>
      <c r="G7" s="30">
        <f t="shared" ref="G7:G70" si="3">IF(OR(F7=0,E7=0),0,F7/E7)</f>
        <v>1.5765270138681928</v>
      </c>
      <c r="H7" s="30">
        <f t="shared" ref="H7:H70" si="4">IF(OR(D7=0,F7=0),0,F7/D7)</f>
        <v>0.18270523981230688</v>
      </c>
      <c r="I7" s="31">
        <f t="shared" si="2"/>
        <v>28.30290994302085</v>
      </c>
      <c r="J7" s="22"/>
    </row>
    <row r="8" spans="1:10" s="17" customFormat="1" outlineLevel="1" x14ac:dyDescent="0.25">
      <c r="A8" s="18" t="s">
        <v>4</v>
      </c>
      <c r="B8" s="23" t="s">
        <v>201</v>
      </c>
      <c r="C8" s="36" t="s">
        <v>4</v>
      </c>
      <c r="D8" s="32">
        <v>1420140.7450000001</v>
      </c>
      <c r="E8" s="32">
        <v>156819.14864</v>
      </c>
      <c r="F8" s="32">
        <v>258249.91159999999</v>
      </c>
      <c r="G8" s="30">
        <f t="shared" si="3"/>
        <v>1.6468008775691565</v>
      </c>
      <c r="H8" s="30">
        <f t="shared" si="4"/>
        <v>0.1818481108363664</v>
      </c>
      <c r="I8" s="33">
        <f t="shared" si="2"/>
        <v>26.37280327223764</v>
      </c>
      <c r="J8" s="24"/>
    </row>
    <row r="9" spans="1:10" s="17" customFormat="1" ht="76.5" hidden="1" outlineLevel="2" x14ac:dyDescent="0.25">
      <c r="A9" s="18" t="s">
        <v>5</v>
      </c>
      <c r="B9" s="23" t="s">
        <v>6</v>
      </c>
      <c r="C9" s="36" t="s">
        <v>5</v>
      </c>
      <c r="D9" s="34">
        <v>1407992.5279999999</v>
      </c>
      <c r="E9" s="34">
        <v>154164.21017000001</v>
      </c>
      <c r="F9" s="34">
        <v>154164.21017000001</v>
      </c>
      <c r="G9" s="30">
        <f t="shared" si="3"/>
        <v>1</v>
      </c>
      <c r="H9" s="30">
        <f t="shared" si="4"/>
        <v>0.10949220759643123</v>
      </c>
      <c r="I9" s="28">
        <f t="shared" si="2"/>
        <v>15.743441541736841</v>
      </c>
      <c r="J9" s="16"/>
    </row>
    <row r="10" spans="1:10" s="17" customFormat="1" ht="102" hidden="1" outlineLevel="2" x14ac:dyDescent="0.25">
      <c r="A10" s="18" t="s">
        <v>7</v>
      </c>
      <c r="B10" s="23" t="s">
        <v>8</v>
      </c>
      <c r="C10" s="36" t="s">
        <v>7</v>
      </c>
      <c r="D10" s="34">
        <v>547.96199999999999</v>
      </c>
      <c r="E10" s="34">
        <v>56.360860000000002</v>
      </c>
      <c r="F10" s="34">
        <v>56.360860000000002</v>
      </c>
      <c r="G10" s="30">
        <f t="shared" si="3"/>
        <v>1</v>
      </c>
      <c r="H10" s="30">
        <f t="shared" si="4"/>
        <v>0.10285541698146952</v>
      </c>
      <c r="I10" s="28">
        <f t="shared" si="2"/>
        <v>5.7556413623729872E-3</v>
      </c>
      <c r="J10" s="16"/>
    </row>
    <row r="11" spans="1:10" s="17" customFormat="1" ht="38.25" hidden="1" outlineLevel="2" x14ac:dyDescent="0.25">
      <c r="A11" s="18" t="s">
        <v>9</v>
      </c>
      <c r="B11" s="23" t="s">
        <v>10</v>
      </c>
      <c r="C11" s="36" t="s">
        <v>9</v>
      </c>
      <c r="D11" s="34">
        <v>6550.72</v>
      </c>
      <c r="E11" s="34">
        <v>598.53593000000001</v>
      </c>
      <c r="F11" s="34">
        <v>598.53593000000001</v>
      </c>
      <c r="G11" s="30">
        <f t="shared" si="3"/>
        <v>1</v>
      </c>
      <c r="H11" s="30">
        <f t="shared" si="4"/>
        <v>9.1369487628840798E-2</v>
      </c>
      <c r="I11" s="28">
        <f t="shared" si="2"/>
        <v>6.1123236153145688E-2</v>
      </c>
      <c r="J11" s="16"/>
    </row>
    <row r="12" spans="1:10" s="17" customFormat="1" ht="89.25" hidden="1" outlineLevel="2" x14ac:dyDescent="0.25">
      <c r="A12" s="18" t="s">
        <v>11</v>
      </c>
      <c r="B12" s="23" t="s">
        <v>12</v>
      </c>
      <c r="C12" s="36" t="s">
        <v>11</v>
      </c>
      <c r="D12" s="34">
        <v>0</v>
      </c>
      <c r="E12" s="34">
        <v>0</v>
      </c>
      <c r="F12" s="34">
        <v>0.9</v>
      </c>
      <c r="G12" s="30">
        <f t="shared" si="3"/>
        <v>0</v>
      </c>
      <c r="H12" s="30">
        <f t="shared" si="4"/>
        <v>0</v>
      </c>
      <c r="I12" s="28">
        <f t="shared" si="2"/>
        <v>9.1909123213089515E-5</v>
      </c>
      <c r="J12" s="16"/>
    </row>
    <row r="13" spans="1:10" s="17" customFormat="1" ht="89.25" hidden="1" outlineLevel="2" x14ac:dyDescent="0.25">
      <c r="A13" s="18" t="s">
        <v>13</v>
      </c>
      <c r="B13" s="23" t="s">
        <v>14</v>
      </c>
      <c r="C13" s="36" t="s">
        <v>13</v>
      </c>
      <c r="D13" s="34">
        <v>1667.982</v>
      </c>
      <c r="E13" s="34">
        <v>798.01075000000003</v>
      </c>
      <c r="F13" s="34">
        <v>798.01075000000003</v>
      </c>
      <c r="G13" s="30">
        <f t="shared" si="3"/>
        <v>1</v>
      </c>
      <c r="H13" s="30">
        <f t="shared" si="4"/>
        <v>0.47842887393269234</v>
      </c>
      <c r="I13" s="28">
        <f t="shared" si="2"/>
        <v>8.1493853719022194E-2</v>
      </c>
      <c r="J13" s="16"/>
    </row>
    <row r="14" spans="1:10" s="17" customFormat="1" ht="51" hidden="1" outlineLevel="2" x14ac:dyDescent="0.25">
      <c r="A14" s="18" t="s">
        <v>15</v>
      </c>
      <c r="B14" s="23" t="s">
        <v>16</v>
      </c>
      <c r="C14" s="36" t="s">
        <v>15</v>
      </c>
      <c r="D14" s="34">
        <v>2355.027</v>
      </c>
      <c r="E14" s="34">
        <v>958.82489999999996</v>
      </c>
      <c r="F14" s="34">
        <v>958.82489999999996</v>
      </c>
      <c r="G14" s="30">
        <f t="shared" si="3"/>
        <v>1</v>
      </c>
      <c r="H14" s="30">
        <f t="shared" si="4"/>
        <v>0.40713966336691676</v>
      </c>
      <c r="I14" s="28">
        <f t="shared" si="2"/>
        <v>9.7916395415420257E-2</v>
      </c>
      <c r="J14" s="16"/>
    </row>
    <row r="15" spans="1:10" s="17" customFormat="1" ht="51" hidden="1" outlineLevel="2" x14ac:dyDescent="0.25">
      <c r="A15" s="18" t="s">
        <v>17</v>
      </c>
      <c r="B15" s="23" t="s">
        <v>18</v>
      </c>
      <c r="C15" s="36" t="s">
        <v>17</v>
      </c>
      <c r="D15" s="34">
        <v>1026.5260000000001</v>
      </c>
      <c r="E15" s="34">
        <v>243.20603</v>
      </c>
      <c r="F15" s="34">
        <v>243.20603</v>
      </c>
      <c r="G15" s="30">
        <f t="shared" si="3"/>
        <v>1</v>
      </c>
      <c r="H15" s="30">
        <f t="shared" si="4"/>
        <v>0.23692145157550806</v>
      </c>
      <c r="I15" s="28">
        <f t="shared" si="2"/>
        <v>2.4836503308262606E-2</v>
      </c>
      <c r="J15" s="16"/>
    </row>
    <row r="16" spans="1:10" s="17" customFormat="1" hidden="1" outlineLevel="2" x14ac:dyDescent="0.25">
      <c r="A16" s="18" t="s">
        <v>19</v>
      </c>
      <c r="B16" s="23">
        <v>1010221001</v>
      </c>
      <c r="C16" s="36" t="s">
        <v>19</v>
      </c>
      <c r="D16" s="34">
        <v>0</v>
      </c>
      <c r="E16" s="34">
        <v>0</v>
      </c>
      <c r="F16" s="34">
        <v>101402.69359</v>
      </c>
      <c r="G16" s="30">
        <f t="shared" si="3"/>
        <v>0</v>
      </c>
      <c r="H16" s="30">
        <f t="shared" si="4"/>
        <v>0</v>
      </c>
      <c r="I16" s="28">
        <f t="shared" si="2"/>
        <v>10.355369621447192</v>
      </c>
      <c r="J16" s="16"/>
    </row>
    <row r="17" spans="1:10" s="17" customFormat="1" hidden="1" outlineLevel="2" x14ac:dyDescent="0.25">
      <c r="A17" s="18" t="s">
        <v>20</v>
      </c>
      <c r="B17" s="23">
        <v>1010223001</v>
      </c>
      <c r="C17" s="36" t="s">
        <v>20</v>
      </c>
      <c r="D17" s="34">
        <v>0</v>
      </c>
      <c r="E17" s="34">
        <v>0</v>
      </c>
      <c r="F17" s="34">
        <v>27.169370000000001</v>
      </c>
      <c r="G17" s="30">
        <f t="shared" si="3"/>
        <v>0</v>
      </c>
      <c r="H17" s="30">
        <f t="shared" si="4"/>
        <v>0</v>
      </c>
      <c r="I17" s="28">
        <f t="shared" si="2"/>
        <v>2.7745699721689089E-3</v>
      </c>
      <c r="J17" s="16"/>
    </row>
    <row r="18" spans="1:10" s="17" customFormat="1" ht="38.25" outlineLevel="1" collapsed="1" x14ac:dyDescent="0.25">
      <c r="A18" s="18" t="s">
        <v>21</v>
      </c>
      <c r="B18" s="23" t="s">
        <v>202</v>
      </c>
      <c r="C18" s="36" t="s">
        <v>21</v>
      </c>
      <c r="D18" s="32">
        <v>11044.048000000001</v>
      </c>
      <c r="E18" s="32">
        <v>2619.37601</v>
      </c>
      <c r="F18" s="32">
        <v>2513.2148400000001</v>
      </c>
      <c r="G18" s="30">
        <f t="shared" si="3"/>
        <v>0.95947081686832736</v>
      </c>
      <c r="H18" s="30">
        <f t="shared" si="4"/>
        <v>0.22756283203405128</v>
      </c>
      <c r="I18" s="33">
        <f t="shared" si="2"/>
        <v>0.2566526359894723</v>
      </c>
      <c r="J18" s="16"/>
    </row>
    <row r="19" spans="1:10" s="17" customFormat="1" ht="114.75" hidden="1" outlineLevel="2" x14ac:dyDescent="0.25">
      <c r="A19" s="18" t="s">
        <v>22</v>
      </c>
      <c r="B19" s="23" t="s">
        <v>23</v>
      </c>
      <c r="C19" s="36" t="s">
        <v>22</v>
      </c>
      <c r="D19" s="34">
        <v>5505.8239999999996</v>
      </c>
      <c r="E19" s="34">
        <v>1234.4963499999999</v>
      </c>
      <c r="F19" s="34">
        <v>1234.4963499999999</v>
      </c>
      <c r="G19" s="30">
        <f t="shared" si="3"/>
        <v>1</v>
      </c>
      <c r="H19" s="30">
        <f t="shared" si="4"/>
        <v>0.22421645697356107</v>
      </c>
      <c r="I19" s="28">
        <f t="shared" si="2"/>
        <v>0.1260683079313992</v>
      </c>
      <c r="J19" s="16"/>
    </row>
    <row r="20" spans="1:10" s="17" customFormat="1" ht="127.5" hidden="1" outlineLevel="2" x14ac:dyDescent="0.25">
      <c r="A20" s="18" t="s">
        <v>24</v>
      </c>
      <c r="B20" s="23" t="s">
        <v>25</v>
      </c>
      <c r="C20" s="36" t="s">
        <v>24</v>
      </c>
      <c r="D20" s="34">
        <v>24.81</v>
      </c>
      <c r="E20" s="34">
        <v>7.0144500000000001</v>
      </c>
      <c r="F20" s="34">
        <v>7.0144500000000001</v>
      </c>
      <c r="G20" s="30">
        <f t="shared" si="3"/>
        <v>1</v>
      </c>
      <c r="H20" s="30">
        <f t="shared" si="4"/>
        <v>0.28272672309552599</v>
      </c>
      <c r="I20" s="28">
        <f t="shared" si="2"/>
        <v>7.1632438813561757E-4</v>
      </c>
      <c r="J20" s="16"/>
    </row>
    <row r="21" spans="1:10" s="17" customFormat="1" ht="114.75" hidden="1" outlineLevel="2" x14ac:dyDescent="0.25">
      <c r="A21" s="18" t="s">
        <v>26</v>
      </c>
      <c r="B21" s="23" t="s">
        <v>27</v>
      </c>
      <c r="C21" s="36" t="s">
        <v>26</v>
      </c>
      <c r="D21" s="34">
        <v>4996.4139999999998</v>
      </c>
      <c r="E21" s="34">
        <v>1377.8652099999999</v>
      </c>
      <c r="F21" s="34">
        <v>1377.8652099999999</v>
      </c>
      <c r="G21" s="30">
        <f t="shared" si="3"/>
        <v>1</v>
      </c>
      <c r="H21" s="30">
        <f t="shared" si="4"/>
        <v>0.27577082483557208</v>
      </c>
      <c r="I21" s="28">
        <f t="shared" si="2"/>
        <v>0.14070931484102162</v>
      </c>
      <c r="J21" s="16"/>
    </row>
    <row r="22" spans="1:10" s="17" customFormat="1" ht="114.75" hidden="1" outlineLevel="2" x14ac:dyDescent="0.25">
      <c r="A22" s="18" t="s">
        <v>28</v>
      </c>
      <c r="B22" s="23" t="s">
        <v>29</v>
      </c>
      <c r="C22" s="36" t="s">
        <v>28</v>
      </c>
      <c r="D22" s="34">
        <v>0</v>
      </c>
      <c r="E22" s="34">
        <v>0</v>
      </c>
      <c r="F22" s="34">
        <v>-106.16117</v>
      </c>
      <c r="G22" s="30">
        <f t="shared" si="3"/>
        <v>0</v>
      </c>
      <c r="H22" s="30">
        <f t="shared" si="4"/>
        <v>0</v>
      </c>
      <c r="I22" s="28">
        <f t="shared" si="2"/>
        <v>-1.0841311171084158E-2</v>
      </c>
      <c r="J22" s="16"/>
    </row>
    <row r="23" spans="1:10" s="17" customFormat="1" hidden="1" outlineLevel="2" x14ac:dyDescent="0.25">
      <c r="A23" s="18" t="s">
        <v>30</v>
      </c>
      <c r="B23" s="23" t="s">
        <v>31</v>
      </c>
      <c r="C23" s="36" t="s">
        <v>30</v>
      </c>
      <c r="D23" s="34">
        <v>517</v>
      </c>
      <c r="E23" s="34">
        <v>0</v>
      </c>
      <c r="F23" s="34">
        <v>0</v>
      </c>
      <c r="G23" s="30">
        <f t="shared" si="3"/>
        <v>0</v>
      </c>
      <c r="H23" s="30">
        <f t="shared" si="4"/>
        <v>0</v>
      </c>
      <c r="I23" s="28">
        <f t="shared" si="2"/>
        <v>0</v>
      </c>
      <c r="J23" s="16"/>
    </row>
    <row r="24" spans="1:10" s="17" customFormat="1" outlineLevel="1" collapsed="1" x14ac:dyDescent="0.25">
      <c r="A24" s="18" t="s">
        <v>32</v>
      </c>
      <c r="B24" s="23" t="s">
        <v>203</v>
      </c>
      <c r="C24" s="36" t="s">
        <v>32</v>
      </c>
      <c r="D24" s="32">
        <v>45651.34</v>
      </c>
      <c r="E24" s="32">
        <v>6172.4523300000001</v>
      </c>
      <c r="F24" s="32">
        <v>6200.0599700000002</v>
      </c>
      <c r="G24" s="30">
        <f t="shared" si="3"/>
        <v>1.0044727182202475</v>
      </c>
      <c r="H24" s="30">
        <f t="shared" si="4"/>
        <v>0.13581331829470944</v>
      </c>
      <c r="I24" s="33">
        <f t="shared" si="2"/>
        <v>0.63315786190141565</v>
      </c>
      <c r="J24" s="16"/>
    </row>
    <row r="25" spans="1:10" s="17" customFormat="1" ht="25.5" hidden="1" outlineLevel="2" x14ac:dyDescent="0.25">
      <c r="A25" s="18" t="s">
        <v>33</v>
      </c>
      <c r="B25" s="23" t="s">
        <v>34</v>
      </c>
      <c r="C25" s="36" t="s">
        <v>33</v>
      </c>
      <c r="D25" s="34">
        <v>35791.648999999998</v>
      </c>
      <c r="E25" s="34">
        <v>4526.0909600000005</v>
      </c>
      <c r="F25" s="34">
        <v>4527.5169900000001</v>
      </c>
      <c r="G25" s="30">
        <f t="shared" si="3"/>
        <v>1.0003150687895144</v>
      </c>
      <c r="H25" s="30">
        <f t="shared" si="4"/>
        <v>0.12649646262456363</v>
      </c>
      <c r="I25" s="28">
        <f t="shared" si="2"/>
        <v>0.46235568542585131</v>
      </c>
      <c r="J25" s="16"/>
    </row>
    <row r="26" spans="1:10" s="17" customFormat="1" ht="38.25" hidden="1" outlineLevel="2" x14ac:dyDescent="0.25">
      <c r="A26" s="18" t="s">
        <v>35</v>
      </c>
      <c r="B26" s="23" t="s">
        <v>36</v>
      </c>
      <c r="C26" s="36" t="s">
        <v>35</v>
      </c>
      <c r="D26" s="34">
        <v>0</v>
      </c>
      <c r="E26" s="34">
        <v>0</v>
      </c>
      <c r="F26" s="34">
        <v>-1.4260299999999999</v>
      </c>
      <c r="G26" s="30">
        <f t="shared" si="3"/>
        <v>0</v>
      </c>
      <c r="H26" s="30">
        <f t="shared" si="4"/>
        <v>0</v>
      </c>
      <c r="I26" s="28">
        <f t="shared" si="2"/>
        <v>-1.4562796330618006E-4</v>
      </c>
      <c r="J26" s="16"/>
    </row>
    <row r="27" spans="1:10" s="17" customFormat="1" ht="63.75" hidden="1" outlineLevel="2" x14ac:dyDescent="0.25">
      <c r="A27" s="18" t="s">
        <v>37</v>
      </c>
      <c r="B27" s="23" t="s">
        <v>38</v>
      </c>
      <c r="C27" s="36" t="s">
        <v>37</v>
      </c>
      <c r="D27" s="34">
        <v>7927.6409999999996</v>
      </c>
      <c r="E27" s="34">
        <v>523.63088000000005</v>
      </c>
      <c r="F27" s="34">
        <v>523.63088000000005</v>
      </c>
      <c r="G27" s="30">
        <f t="shared" si="3"/>
        <v>1</v>
      </c>
      <c r="H27" s="30">
        <f t="shared" si="4"/>
        <v>6.605128562204067E-2</v>
      </c>
      <c r="I27" s="28">
        <f t="shared" si="2"/>
        <v>5.3473838964553877E-2</v>
      </c>
      <c r="J27" s="16"/>
    </row>
    <row r="28" spans="1:10" s="17" customFormat="1" ht="25.5" hidden="1" outlineLevel="2" x14ac:dyDescent="0.25">
      <c r="A28" s="18" t="s">
        <v>39</v>
      </c>
      <c r="B28" s="23" t="s">
        <v>40</v>
      </c>
      <c r="C28" s="36" t="s">
        <v>39</v>
      </c>
      <c r="D28" s="34">
        <v>0</v>
      </c>
      <c r="E28" s="34">
        <v>0</v>
      </c>
      <c r="F28" s="34">
        <v>27.60764</v>
      </c>
      <c r="G28" s="30">
        <f t="shared" si="3"/>
        <v>0</v>
      </c>
      <c r="H28" s="30">
        <f t="shared" si="4"/>
        <v>0</v>
      </c>
      <c r="I28" s="28">
        <f t="shared" si="2"/>
        <v>2.819326651536243E-3</v>
      </c>
      <c r="J28" s="16"/>
    </row>
    <row r="29" spans="1:10" s="17" customFormat="1" ht="38.25" hidden="1" outlineLevel="2" x14ac:dyDescent="0.25">
      <c r="A29" s="18" t="s">
        <v>41</v>
      </c>
      <c r="B29" s="23" t="s">
        <v>42</v>
      </c>
      <c r="C29" s="36" t="s">
        <v>41</v>
      </c>
      <c r="D29" s="34">
        <v>1932.05</v>
      </c>
      <c r="E29" s="34">
        <v>1122.7304899999999</v>
      </c>
      <c r="F29" s="34">
        <v>1122.7304899999999</v>
      </c>
      <c r="G29" s="30">
        <f t="shared" si="3"/>
        <v>1</v>
      </c>
      <c r="H29" s="30">
        <f t="shared" si="4"/>
        <v>0.58110840299164102</v>
      </c>
      <c r="I29" s="28">
        <f t="shared" si="2"/>
        <v>0.11465463882278039</v>
      </c>
      <c r="J29" s="16"/>
    </row>
    <row r="30" spans="1:10" s="17" customFormat="1" outlineLevel="1" collapsed="1" x14ac:dyDescent="0.25">
      <c r="A30" s="18" t="s">
        <v>43</v>
      </c>
      <c r="B30" s="23" t="s">
        <v>204</v>
      </c>
      <c r="C30" s="36" t="s">
        <v>43</v>
      </c>
      <c r="D30" s="32">
        <v>24846.76</v>
      </c>
      <c r="E30" s="32">
        <v>1573.48703</v>
      </c>
      <c r="F30" s="32">
        <v>1573.48703</v>
      </c>
      <c r="G30" s="30">
        <f t="shared" si="3"/>
        <v>1</v>
      </c>
      <c r="H30" s="30">
        <f t="shared" si="4"/>
        <v>6.3327654390351096E-2</v>
      </c>
      <c r="I30" s="33">
        <f t="shared" si="2"/>
        <v>0.16068645923829811</v>
      </c>
      <c r="J30" s="16"/>
    </row>
    <row r="31" spans="1:10" s="17" customFormat="1" ht="38.25" hidden="1" outlineLevel="2" x14ac:dyDescent="0.25">
      <c r="A31" s="18" t="s">
        <v>44</v>
      </c>
      <c r="B31" s="23" t="s">
        <v>45</v>
      </c>
      <c r="C31" s="36" t="s">
        <v>44</v>
      </c>
      <c r="D31" s="34">
        <v>23672.205000000002</v>
      </c>
      <c r="E31" s="34">
        <v>1191.9893400000001</v>
      </c>
      <c r="F31" s="34">
        <v>1191.9893400000001</v>
      </c>
      <c r="G31" s="30">
        <f t="shared" si="3"/>
        <v>1</v>
      </c>
      <c r="H31" s="30">
        <f t="shared" si="4"/>
        <v>5.0353963223958222E-2</v>
      </c>
      <c r="I31" s="28">
        <f t="shared" si="2"/>
        <v>0.12172743902083251</v>
      </c>
      <c r="J31" s="16"/>
    </row>
    <row r="32" spans="1:10" s="17" customFormat="1" ht="38.25" hidden="1" outlineLevel="2" x14ac:dyDescent="0.25">
      <c r="A32" s="18" t="s">
        <v>46</v>
      </c>
      <c r="B32" s="23" t="s">
        <v>47</v>
      </c>
      <c r="C32" s="36" t="s">
        <v>46</v>
      </c>
      <c r="D32" s="34">
        <v>1167.7470000000001</v>
      </c>
      <c r="E32" s="34">
        <v>380.29270000000002</v>
      </c>
      <c r="F32" s="34">
        <v>380.29270000000002</v>
      </c>
      <c r="G32" s="30">
        <f t="shared" si="3"/>
        <v>1</v>
      </c>
      <c r="H32" s="30">
        <f t="shared" si="4"/>
        <v>0.32566360692855556</v>
      </c>
      <c r="I32" s="28">
        <f t="shared" si="2"/>
        <v>3.8835965134820544E-2</v>
      </c>
      <c r="J32" s="16"/>
    </row>
    <row r="33" spans="1:10" s="17" customFormat="1" ht="38.25" hidden="1" outlineLevel="2" x14ac:dyDescent="0.25">
      <c r="A33" s="18" t="s">
        <v>48</v>
      </c>
      <c r="B33" s="23" t="s">
        <v>49</v>
      </c>
      <c r="C33" s="36" t="s">
        <v>48</v>
      </c>
      <c r="D33" s="34">
        <v>6.8079999999999998</v>
      </c>
      <c r="E33" s="34">
        <v>1.20499</v>
      </c>
      <c r="F33" s="34">
        <v>1.20499</v>
      </c>
      <c r="G33" s="30">
        <f t="shared" si="3"/>
        <v>1</v>
      </c>
      <c r="H33" s="30">
        <f t="shared" si="4"/>
        <v>0.17699618096357228</v>
      </c>
      <c r="I33" s="28">
        <f t="shared" si="2"/>
        <v>1.2305508264504525E-4</v>
      </c>
      <c r="J33" s="16"/>
    </row>
    <row r="34" spans="1:10" s="17" customFormat="1" outlineLevel="1" collapsed="1" x14ac:dyDescent="0.25">
      <c r="A34" s="18" t="s">
        <v>50</v>
      </c>
      <c r="B34" s="23" t="s">
        <v>205</v>
      </c>
      <c r="C34" s="36" t="s">
        <v>50</v>
      </c>
      <c r="D34" s="32">
        <v>15241.633</v>
      </c>
      <c r="E34" s="32">
        <v>8613.3858600000003</v>
      </c>
      <c r="F34" s="32">
        <v>8613.3858600000003</v>
      </c>
      <c r="G34" s="30">
        <f t="shared" si="3"/>
        <v>1</v>
      </c>
      <c r="H34" s="30">
        <f t="shared" si="4"/>
        <v>0.56512224510326425</v>
      </c>
      <c r="I34" s="33">
        <f t="shared" si="2"/>
        <v>0.87960971365402563</v>
      </c>
      <c r="J34" s="16"/>
    </row>
    <row r="35" spans="1:10" s="17" customFormat="1" ht="38.25" hidden="1" outlineLevel="2" x14ac:dyDescent="0.25">
      <c r="A35" s="18" t="s">
        <v>51</v>
      </c>
      <c r="B35" s="23" t="s">
        <v>52</v>
      </c>
      <c r="C35" s="36" t="s">
        <v>51</v>
      </c>
      <c r="D35" s="34">
        <v>15156.633</v>
      </c>
      <c r="E35" s="34">
        <v>8613.3858600000003</v>
      </c>
      <c r="F35" s="34">
        <v>8613.3858600000003</v>
      </c>
      <c r="G35" s="30">
        <f t="shared" si="3"/>
        <v>1</v>
      </c>
      <c r="H35" s="30">
        <f t="shared" si="4"/>
        <v>0.56829151039020342</v>
      </c>
      <c r="I35" s="28">
        <f t="shared" si="2"/>
        <v>0.87960971365402563</v>
      </c>
      <c r="J35" s="16"/>
    </row>
    <row r="36" spans="1:10" s="17" customFormat="1" ht="25.5" hidden="1" outlineLevel="2" x14ac:dyDescent="0.25">
      <c r="A36" s="18" t="s">
        <v>53</v>
      </c>
      <c r="B36" s="23" t="s">
        <v>54</v>
      </c>
      <c r="C36" s="36" t="s">
        <v>53</v>
      </c>
      <c r="D36" s="34">
        <v>85</v>
      </c>
      <c r="E36" s="34">
        <v>0</v>
      </c>
      <c r="F36" s="34">
        <v>0</v>
      </c>
      <c r="G36" s="30">
        <f t="shared" si="3"/>
        <v>0</v>
      </c>
      <c r="H36" s="30">
        <f t="shared" si="4"/>
        <v>0</v>
      </c>
      <c r="I36" s="28">
        <f t="shared" si="2"/>
        <v>0</v>
      </c>
      <c r="J36" s="16"/>
    </row>
    <row r="37" spans="1:10" s="17" customFormat="1" ht="14.25" customHeight="1" outlineLevel="1" collapsed="1" x14ac:dyDescent="0.25">
      <c r="A37" s="18"/>
      <c r="B37" s="21" t="s">
        <v>206</v>
      </c>
      <c r="C37" s="36" t="s">
        <v>2</v>
      </c>
      <c r="D37" s="29">
        <f>D38+D45+D52+D50+D54+D78</f>
        <v>110024.32115999999</v>
      </c>
      <c r="E37" s="29">
        <f>E38+E45+E52+E50+E54+E78</f>
        <v>29583.514790000001</v>
      </c>
      <c r="F37" s="29">
        <f>F38+F45+F52+F50+F54+F78</f>
        <v>79541.363840000005</v>
      </c>
      <c r="G37" s="30">
        <f t="shared" si="3"/>
        <v>2.6887056661329187</v>
      </c>
      <c r="H37" s="30">
        <f t="shared" si="4"/>
        <v>0.72294346378496677</v>
      </c>
      <c r="I37" s="31">
        <f t="shared" si="2"/>
        <v>8.1228633441197147</v>
      </c>
      <c r="J37" s="22"/>
    </row>
    <row r="38" spans="1:10" s="17" customFormat="1" ht="38.25" outlineLevel="1" x14ac:dyDescent="0.25">
      <c r="A38" s="18" t="s">
        <v>55</v>
      </c>
      <c r="B38" s="23" t="s">
        <v>207</v>
      </c>
      <c r="C38" s="36" t="s">
        <v>55</v>
      </c>
      <c r="D38" s="32">
        <v>99627.184720000005</v>
      </c>
      <c r="E38" s="32">
        <v>26158.562020000001</v>
      </c>
      <c r="F38" s="32">
        <v>26158.562020000001</v>
      </c>
      <c r="G38" s="30">
        <f t="shared" si="3"/>
        <v>1</v>
      </c>
      <c r="H38" s="30">
        <f t="shared" si="4"/>
        <v>0.26256450077875892</v>
      </c>
      <c r="I38" s="33">
        <f t="shared" ref="I38:I69" si="5">F38/$F$114*100</f>
        <v>2.6713449997482486</v>
      </c>
      <c r="J38" s="16"/>
    </row>
    <row r="39" spans="1:10" s="17" customFormat="1" ht="76.5" hidden="1" outlineLevel="2" x14ac:dyDescent="0.25">
      <c r="A39" s="18" t="s">
        <v>56</v>
      </c>
      <c r="B39" s="23" t="s">
        <v>57</v>
      </c>
      <c r="C39" s="36" t="s">
        <v>56</v>
      </c>
      <c r="D39" s="34">
        <v>19677.344720000001</v>
      </c>
      <c r="E39" s="34">
        <v>5071.4019500000004</v>
      </c>
      <c r="F39" s="34">
        <v>5071.4019500000004</v>
      </c>
      <c r="G39" s="30">
        <f t="shared" si="3"/>
        <v>1</v>
      </c>
      <c r="H39" s="30">
        <f t="shared" si="4"/>
        <v>0.25772796188529651</v>
      </c>
      <c r="I39" s="28">
        <f t="shared" si="5"/>
        <v>0.51789789631739169</v>
      </c>
      <c r="J39" s="16"/>
    </row>
    <row r="40" spans="1:10" s="17" customFormat="1" ht="63.75" hidden="1" outlineLevel="2" x14ac:dyDescent="0.25">
      <c r="A40" s="18" t="s">
        <v>58</v>
      </c>
      <c r="B40" s="23" t="s">
        <v>59</v>
      </c>
      <c r="C40" s="36" t="s">
        <v>58</v>
      </c>
      <c r="D40" s="34">
        <v>3947.7861899999998</v>
      </c>
      <c r="E40" s="34">
        <v>1585.75766</v>
      </c>
      <c r="F40" s="34">
        <v>1585.75766</v>
      </c>
      <c r="G40" s="30">
        <f t="shared" si="3"/>
        <v>1</v>
      </c>
      <c r="H40" s="30">
        <f t="shared" si="4"/>
        <v>0.40168276185190266</v>
      </c>
      <c r="I40" s="28">
        <f t="shared" si="5"/>
        <v>0.16193955128782278</v>
      </c>
      <c r="J40" s="16"/>
    </row>
    <row r="41" spans="1:10" s="17" customFormat="1" ht="63.75" hidden="1" outlineLevel="2" x14ac:dyDescent="0.25">
      <c r="A41" s="18" t="s">
        <v>60</v>
      </c>
      <c r="B41" s="23" t="s">
        <v>61</v>
      </c>
      <c r="C41" s="36" t="s">
        <v>60</v>
      </c>
      <c r="D41" s="34">
        <v>26226.950649999999</v>
      </c>
      <c r="E41" s="34">
        <v>5771.8536100000001</v>
      </c>
      <c r="F41" s="34">
        <v>5771.8536100000001</v>
      </c>
      <c r="G41" s="30">
        <f t="shared" si="3"/>
        <v>1</v>
      </c>
      <c r="H41" s="30">
        <f t="shared" si="4"/>
        <v>0.22007337745915195</v>
      </c>
      <c r="I41" s="28">
        <f t="shared" si="5"/>
        <v>0.58942889401045062</v>
      </c>
      <c r="J41" s="16"/>
    </row>
    <row r="42" spans="1:10" s="17" customFormat="1" ht="51" hidden="1" outlineLevel="2" x14ac:dyDescent="0.25">
      <c r="A42" s="18" t="s">
        <v>62</v>
      </c>
      <c r="B42" s="23" t="s">
        <v>63</v>
      </c>
      <c r="C42" s="36" t="s">
        <v>62</v>
      </c>
      <c r="D42" s="34">
        <v>500</v>
      </c>
      <c r="E42" s="34">
        <v>0</v>
      </c>
      <c r="F42" s="34">
        <v>0</v>
      </c>
      <c r="G42" s="30">
        <f t="shared" si="3"/>
        <v>0</v>
      </c>
      <c r="H42" s="30">
        <f t="shared" si="4"/>
        <v>0</v>
      </c>
      <c r="I42" s="28">
        <f t="shared" si="5"/>
        <v>0</v>
      </c>
      <c r="J42" s="16"/>
    </row>
    <row r="43" spans="1:10" s="17" customFormat="1" ht="76.5" hidden="1" outlineLevel="2" x14ac:dyDescent="0.25">
      <c r="A43" s="18" t="s">
        <v>64</v>
      </c>
      <c r="B43" s="23" t="s">
        <v>65</v>
      </c>
      <c r="C43" s="36" t="s">
        <v>64</v>
      </c>
      <c r="D43" s="34">
        <v>48859.183510000003</v>
      </c>
      <c r="E43" s="34">
        <v>13729.5488</v>
      </c>
      <c r="F43" s="34">
        <v>13729.5488</v>
      </c>
      <c r="G43" s="30">
        <f t="shared" si="3"/>
        <v>1</v>
      </c>
      <c r="H43" s="30">
        <f t="shared" si="4"/>
        <v>0.2810024198867338</v>
      </c>
      <c r="I43" s="28">
        <f t="shared" si="5"/>
        <v>1.4020786581325837</v>
      </c>
      <c r="J43" s="16"/>
    </row>
    <row r="44" spans="1:10" s="17" customFormat="1" ht="102" hidden="1" outlineLevel="2" x14ac:dyDescent="0.25">
      <c r="A44" s="18" t="s">
        <v>66</v>
      </c>
      <c r="B44" s="23" t="s">
        <v>67</v>
      </c>
      <c r="C44" s="36" t="s">
        <v>66</v>
      </c>
      <c r="D44" s="34">
        <v>415.91964999999999</v>
      </c>
      <c r="E44" s="34">
        <v>0</v>
      </c>
      <c r="F44" s="34">
        <v>0</v>
      </c>
      <c r="G44" s="30">
        <f t="shared" si="3"/>
        <v>0</v>
      </c>
      <c r="H44" s="30">
        <f t="shared" si="4"/>
        <v>0</v>
      </c>
      <c r="I44" s="28">
        <f t="shared" si="5"/>
        <v>0</v>
      </c>
      <c r="J44" s="16"/>
    </row>
    <row r="45" spans="1:10" s="17" customFormat="1" ht="25.5" outlineLevel="1" collapsed="1" x14ac:dyDescent="0.25">
      <c r="A45" s="18" t="s">
        <v>68</v>
      </c>
      <c r="B45" s="23" t="s">
        <v>208</v>
      </c>
      <c r="C45" s="36" t="s">
        <v>68</v>
      </c>
      <c r="D45" s="32">
        <v>1235.03</v>
      </c>
      <c r="E45" s="32">
        <v>443.95366999999999</v>
      </c>
      <c r="F45" s="32">
        <v>44552.912479999999</v>
      </c>
      <c r="G45" s="30">
        <f t="shared" si="3"/>
        <v>100.35486919164336</v>
      </c>
      <c r="H45" s="30">
        <f t="shared" si="4"/>
        <v>36.074356477170596</v>
      </c>
      <c r="I45" s="33">
        <f t="shared" si="5"/>
        <v>4.5497990251403486</v>
      </c>
      <c r="J45" s="16"/>
    </row>
    <row r="46" spans="1:10" s="17" customFormat="1" ht="25.5" hidden="1" outlineLevel="2" x14ac:dyDescent="0.25">
      <c r="A46" s="18" t="s">
        <v>69</v>
      </c>
      <c r="B46" s="23" t="s">
        <v>70</v>
      </c>
      <c r="C46" s="36" t="s">
        <v>69</v>
      </c>
      <c r="D46" s="34">
        <v>544.46235000000001</v>
      </c>
      <c r="E46" s="34">
        <v>162.78758999999999</v>
      </c>
      <c r="F46" s="34">
        <v>162.78758999999999</v>
      </c>
      <c r="G46" s="30">
        <f t="shared" si="3"/>
        <v>1</v>
      </c>
      <c r="H46" s="30">
        <f t="shared" si="4"/>
        <v>0.29898778124878606</v>
      </c>
      <c r="I46" s="28">
        <f t="shared" si="5"/>
        <v>1.6624071852079886E-2</v>
      </c>
      <c r="J46" s="16"/>
    </row>
    <row r="47" spans="1:10" s="17" customFormat="1" ht="25.5" hidden="1" outlineLevel="2" x14ac:dyDescent="0.25">
      <c r="A47" s="18" t="s">
        <v>71</v>
      </c>
      <c r="B47" s="23" t="s">
        <v>72</v>
      </c>
      <c r="C47" s="36" t="s">
        <v>71</v>
      </c>
      <c r="D47" s="34">
        <v>298.08729</v>
      </c>
      <c r="E47" s="34">
        <v>178.25620000000001</v>
      </c>
      <c r="F47" s="34">
        <v>2201.9964300000001</v>
      </c>
      <c r="G47" s="30">
        <f t="shared" si="3"/>
        <v>12.352986487987515</v>
      </c>
      <c r="H47" s="30">
        <f t="shared" si="4"/>
        <v>7.3870859438522194</v>
      </c>
      <c r="I47" s="28">
        <f t="shared" si="5"/>
        <v>0.22487062355517029</v>
      </c>
      <c r="J47" s="16"/>
    </row>
    <row r="48" spans="1:10" s="17" customFormat="1" ht="25.5" hidden="1" outlineLevel="2" x14ac:dyDescent="0.25">
      <c r="A48" s="18" t="s">
        <v>73</v>
      </c>
      <c r="B48" s="23" t="s">
        <v>74</v>
      </c>
      <c r="C48" s="36" t="s">
        <v>73</v>
      </c>
      <c r="D48" s="34">
        <v>392.4862</v>
      </c>
      <c r="E48" s="34">
        <v>102.90988</v>
      </c>
      <c r="F48" s="34">
        <v>0</v>
      </c>
      <c r="G48" s="30">
        <f t="shared" si="3"/>
        <v>0</v>
      </c>
      <c r="H48" s="30">
        <f t="shared" si="4"/>
        <v>0</v>
      </c>
      <c r="I48" s="28">
        <f t="shared" si="5"/>
        <v>0</v>
      </c>
      <c r="J48" s="16"/>
    </row>
    <row r="49" spans="1:10" s="17" customFormat="1" hidden="1" outlineLevel="2" x14ac:dyDescent="0.25">
      <c r="A49" s="18" t="s">
        <v>75</v>
      </c>
      <c r="B49" s="23" t="s">
        <v>76</v>
      </c>
      <c r="C49" s="36" t="s">
        <v>75</v>
      </c>
      <c r="D49" s="34">
        <v>0</v>
      </c>
      <c r="E49" s="34">
        <v>0</v>
      </c>
      <c r="F49" s="34">
        <v>42188.12846</v>
      </c>
      <c r="G49" s="30">
        <f t="shared" si="3"/>
        <v>0</v>
      </c>
      <c r="H49" s="30">
        <f t="shared" si="4"/>
        <v>0</v>
      </c>
      <c r="I49" s="28">
        <f t="shared" si="5"/>
        <v>4.3083043297330983</v>
      </c>
      <c r="J49" s="16"/>
    </row>
    <row r="50" spans="1:10" s="17" customFormat="1" ht="25.5" outlineLevel="1" collapsed="1" x14ac:dyDescent="0.25">
      <c r="A50" s="18" t="s">
        <v>77</v>
      </c>
      <c r="B50" s="23" t="s">
        <v>209</v>
      </c>
      <c r="C50" s="36" t="s">
        <v>77</v>
      </c>
      <c r="D50" s="32">
        <v>1259.309</v>
      </c>
      <c r="E50" s="32">
        <v>420.37081999999998</v>
      </c>
      <c r="F50" s="32">
        <v>4430.0004499999995</v>
      </c>
      <c r="G50" s="30">
        <f t="shared" si="3"/>
        <v>10.5383157898543</v>
      </c>
      <c r="H50" s="30">
        <f t="shared" si="4"/>
        <v>3.5178025806215945</v>
      </c>
      <c r="I50" s="33">
        <f t="shared" si="5"/>
        <v>0.45239717465899104</v>
      </c>
      <c r="J50" s="16"/>
    </row>
    <row r="51" spans="1:10" s="17" customFormat="1" ht="25.5" hidden="1" outlineLevel="2" x14ac:dyDescent="0.25">
      <c r="A51" s="18" t="s">
        <v>78</v>
      </c>
      <c r="B51" s="23" t="s">
        <v>79</v>
      </c>
      <c r="C51" s="36" t="s">
        <v>78</v>
      </c>
      <c r="D51" s="34">
        <v>1259.309</v>
      </c>
      <c r="E51" s="34">
        <v>420.37081999999998</v>
      </c>
      <c r="F51" s="34">
        <v>4430.0004499999995</v>
      </c>
      <c r="G51" s="30">
        <f t="shared" si="3"/>
        <v>10.5383157898543</v>
      </c>
      <c r="H51" s="30">
        <f t="shared" si="4"/>
        <v>3.5178025806215945</v>
      </c>
      <c r="I51" s="28">
        <f t="shared" si="5"/>
        <v>0.45239717465899104</v>
      </c>
      <c r="J51" s="16"/>
    </row>
    <row r="52" spans="1:10" s="17" customFormat="1" ht="25.5" outlineLevel="1" collapsed="1" x14ac:dyDescent="0.25">
      <c r="A52" s="18" t="s">
        <v>80</v>
      </c>
      <c r="B52" s="23" t="s">
        <v>210</v>
      </c>
      <c r="C52" s="36" t="s">
        <v>80</v>
      </c>
      <c r="D52" s="32">
        <v>3694.6779000000001</v>
      </c>
      <c r="E52" s="32">
        <v>1330.46083</v>
      </c>
      <c r="F52" s="32">
        <v>1330.46083</v>
      </c>
      <c r="G52" s="30">
        <f t="shared" si="3"/>
        <v>1</v>
      </c>
      <c r="H52" s="30">
        <f t="shared" si="4"/>
        <v>0.36010198074370703</v>
      </c>
      <c r="I52" s="33">
        <f t="shared" si="5"/>
        <v>0.13586832039406593</v>
      </c>
      <c r="J52" s="16"/>
    </row>
    <row r="53" spans="1:10" s="17" customFormat="1" ht="89.25" hidden="1" outlineLevel="2" x14ac:dyDescent="0.25">
      <c r="A53" s="18" t="s">
        <v>81</v>
      </c>
      <c r="B53" s="23" t="s">
        <v>82</v>
      </c>
      <c r="C53" s="36" t="s">
        <v>81</v>
      </c>
      <c r="D53" s="34">
        <v>3694.6779000000001</v>
      </c>
      <c r="E53" s="34">
        <v>1330.46083</v>
      </c>
      <c r="F53" s="34">
        <v>1330.46083</v>
      </c>
      <c r="G53" s="30">
        <f t="shared" si="3"/>
        <v>1</v>
      </c>
      <c r="H53" s="30">
        <f t="shared" si="4"/>
        <v>0.36010198074370703</v>
      </c>
      <c r="I53" s="28">
        <f t="shared" si="5"/>
        <v>0.13586832039406593</v>
      </c>
      <c r="J53" s="16"/>
    </row>
    <row r="54" spans="1:10" s="17" customFormat="1" outlineLevel="1" collapsed="1" x14ac:dyDescent="0.25">
      <c r="A54" s="18" t="s">
        <v>83</v>
      </c>
      <c r="B54" s="23" t="s">
        <v>211</v>
      </c>
      <c r="C54" s="36" t="s">
        <v>83</v>
      </c>
      <c r="D54" s="32">
        <v>3354.46135</v>
      </c>
      <c r="E54" s="32">
        <v>651.81105000000002</v>
      </c>
      <c r="F54" s="32">
        <v>2613.6668399999999</v>
      </c>
      <c r="G54" s="30">
        <f t="shared" si="3"/>
        <v>4.0098535304057821</v>
      </c>
      <c r="H54" s="30">
        <f t="shared" si="4"/>
        <v>0.7791614114140859</v>
      </c>
      <c r="I54" s="33">
        <f t="shared" si="5"/>
        <v>0.26691091959502922</v>
      </c>
      <c r="J54" s="16"/>
    </row>
    <row r="55" spans="1:10" s="17" customFormat="1" ht="76.5" hidden="1" outlineLevel="2" x14ac:dyDescent="0.25">
      <c r="A55" s="18" t="s">
        <v>84</v>
      </c>
      <c r="B55" s="23" t="s">
        <v>85</v>
      </c>
      <c r="C55" s="36" t="s">
        <v>84</v>
      </c>
      <c r="D55" s="34">
        <v>14.111000000000001</v>
      </c>
      <c r="E55" s="34">
        <v>0</v>
      </c>
      <c r="F55" s="34">
        <v>-0.64278999999999997</v>
      </c>
      <c r="G55" s="30">
        <f t="shared" si="3"/>
        <v>0</v>
      </c>
      <c r="H55" s="30">
        <f t="shared" si="4"/>
        <v>-4.5552405924456092E-2</v>
      </c>
      <c r="I55" s="28">
        <f t="shared" si="5"/>
        <v>-6.5642517011268669E-5</v>
      </c>
      <c r="J55" s="16"/>
    </row>
    <row r="56" spans="1:10" s="17" customFormat="1" ht="102" hidden="1" outlineLevel="2" x14ac:dyDescent="0.25">
      <c r="A56" s="18" t="s">
        <v>86</v>
      </c>
      <c r="B56" s="23" t="s">
        <v>87</v>
      </c>
      <c r="C56" s="36" t="s">
        <v>86</v>
      </c>
      <c r="D56" s="34">
        <v>120.867</v>
      </c>
      <c r="E56" s="34">
        <v>22</v>
      </c>
      <c r="F56" s="34">
        <v>22.25</v>
      </c>
      <c r="G56" s="30">
        <f t="shared" si="3"/>
        <v>1.0113636363636365</v>
      </c>
      <c r="H56" s="30">
        <f t="shared" si="4"/>
        <v>0.18408664068769803</v>
      </c>
      <c r="I56" s="28">
        <f t="shared" si="5"/>
        <v>2.2721977683236019E-3</v>
      </c>
      <c r="J56" s="16"/>
    </row>
    <row r="57" spans="1:10" s="17" customFormat="1" ht="76.5" hidden="1" outlineLevel="2" x14ac:dyDescent="0.25">
      <c r="A57" s="18" t="s">
        <v>88</v>
      </c>
      <c r="B57" s="23" t="s">
        <v>89</v>
      </c>
      <c r="C57" s="36" t="s">
        <v>88</v>
      </c>
      <c r="D57" s="34">
        <v>11.085000000000001</v>
      </c>
      <c r="E57" s="34">
        <v>2</v>
      </c>
      <c r="F57" s="34">
        <v>2</v>
      </c>
      <c r="G57" s="30">
        <f t="shared" si="3"/>
        <v>1</v>
      </c>
      <c r="H57" s="30">
        <f t="shared" si="4"/>
        <v>0.18042399639152007</v>
      </c>
      <c r="I57" s="28">
        <f t="shared" si="5"/>
        <v>2.042424960290878E-4</v>
      </c>
      <c r="J57" s="16"/>
    </row>
    <row r="58" spans="1:10" s="17" customFormat="1" ht="76.5" hidden="1" outlineLevel="2" x14ac:dyDescent="0.25">
      <c r="A58" s="18" t="s">
        <v>90</v>
      </c>
      <c r="B58" s="23" t="s">
        <v>91</v>
      </c>
      <c r="C58" s="36" t="s">
        <v>90</v>
      </c>
      <c r="D58" s="34">
        <v>6.67</v>
      </c>
      <c r="E58" s="34">
        <v>0</v>
      </c>
      <c r="F58" s="34">
        <v>0</v>
      </c>
      <c r="G58" s="30">
        <f t="shared" si="3"/>
        <v>0</v>
      </c>
      <c r="H58" s="30">
        <f t="shared" si="4"/>
        <v>0</v>
      </c>
      <c r="I58" s="28">
        <f t="shared" si="5"/>
        <v>0</v>
      </c>
      <c r="J58" s="16"/>
    </row>
    <row r="59" spans="1:10" s="17" customFormat="1" ht="89.25" hidden="1" outlineLevel="2" x14ac:dyDescent="0.25">
      <c r="A59" s="18" t="s">
        <v>92</v>
      </c>
      <c r="B59" s="23" t="s">
        <v>93</v>
      </c>
      <c r="C59" s="36" t="s">
        <v>92</v>
      </c>
      <c r="D59" s="34">
        <v>2.222</v>
      </c>
      <c r="E59" s="34">
        <v>0</v>
      </c>
      <c r="F59" s="34">
        <v>0</v>
      </c>
      <c r="G59" s="30">
        <f t="shared" si="3"/>
        <v>0</v>
      </c>
      <c r="H59" s="30">
        <f t="shared" si="4"/>
        <v>0</v>
      </c>
      <c r="I59" s="28">
        <f t="shared" si="5"/>
        <v>0</v>
      </c>
      <c r="J59" s="16"/>
    </row>
    <row r="60" spans="1:10" s="17" customFormat="1" ht="89.25" hidden="1" outlineLevel="2" x14ac:dyDescent="0.25">
      <c r="A60" s="18" t="s">
        <v>94</v>
      </c>
      <c r="B60" s="23" t="s">
        <v>95</v>
      </c>
      <c r="C60" s="36" t="s">
        <v>94</v>
      </c>
      <c r="D60" s="34">
        <v>0.5</v>
      </c>
      <c r="E60" s="34">
        <v>0</v>
      </c>
      <c r="F60" s="34">
        <v>0</v>
      </c>
      <c r="G60" s="30">
        <f t="shared" si="3"/>
        <v>0</v>
      </c>
      <c r="H60" s="30">
        <f t="shared" si="4"/>
        <v>0</v>
      </c>
      <c r="I60" s="28">
        <f t="shared" si="5"/>
        <v>0</v>
      </c>
      <c r="J60" s="16"/>
    </row>
    <row r="61" spans="1:10" s="17" customFormat="1" ht="76.5" hidden="1" outlineLevel="2" x14ac:dyDescent="0.25">
      <c r="A61" s="18" t="s">
        <v>96</v>
      </c>
      <c r="B61" s="23" t="s">
        <v>97</v>
      </c>
      <c r="C61" s="36" t="s">
        <v>96</v>
      </c>
      <c r="D61" s="34">
        <v>5</v>
      </c>
      <c r="E61" s="34">
        <v>0</v>
      </c>
      <c r="F61" s="34">
        <v>0</v>
      </c>
      <c r="G61" s="30">
        <f t="shared" si="3"/>
        <v>0</v>
      </c>
      <c r="H61" s="30">
        <f t="shared" si="4"/>
        <v>0</v>
      </c>
      <c r="I61" s="28">
        <f t="shared" si="5"/>
        <v>0</v>
      </c>
      <c r="J61" s="16"/>
    </row>
    <row r="62" spans="1:10" s="17" customFormat="1" ht="102" hidden="1" outlineLevel="2" x14ac:dyDescent="0.25">
      <c r="A62" s="18" t="s">
        <v>98</v>
      </c>
      <c r="B62" s="23" t="s">
        <v>99</v>
      </c>
      <c r="C62" s="36" t="s">
        <v>98</v>
      </c>
      <c r="D62" s="34">
        <v>105.75</v>
      </c>
      <c r="E62" s="34">
        <v>3</v>
      </c>
      <c r="F62" s="34">
        <v>3</v>
      </c>
      <c r="G62" s="30">
        <f t="shared" si="3"/>
        <v>1</v>
      </c>
      <c r="H62" s="30">
        <f t="shared" si="4"/>
        <v>2.8368794326241134E-2</v>
      </c>
      <c r="I62" s="28">
        <f t="shared" si="5"/>
        <v>3.0636374404363175E-4</v>
      </c>
      <c r="J62" s="16"/>
    </row>
    <row r="63" spans="1:10" s="17" customFormat="1" ht="114.75" hidden="1" outlineLevel="2" x14ac:dyDescent="0.25">
      <c r="A63" s="18" t="s">
        <v>100</v>
      </c>
      <c r="B63" s="23" t="s">
        <v>101</v>
      </c>
      <c r="C63" s="36" t="s">
        <v>100</v>
      </c>
      <c r="D63" s="34">
        <v>12.57</v>
      </c>
      <c r="E63" s="34">
        <v>0.15</v>
      </c>
      <c r="F63" s="34">
        <v>0.15</v>
      </c>
      <c r="G63" s="30">
        <f t="shared" si="3"/>
        <v>1</v>
      </c>
      <c r="H63" s="30">
        <f t="shared" si="4"/>
        <v>1.1933174224343675E-2</v>
      </c>
      <c r="I63" s="28">
        <f t="shared" si="5"/>
        <v>1.5318187202181584E-5</v>
      </c>
      <c r="J63" s="16"/>
    </row>
    <row r="64" spans="1:10" s="17" customFormat="1" ht="114.75" hidden="1" outlineLevel="2" x14ac:dyDescent="0.25">
      <c r="A64" s="18" t="s">
        <v>102</v>
      </c>
      <c r="B64" s="23" t="s">
        <v>103</v>
      </c>
      <c r="C64" s="36" t="s">
        <v>102</v>
      </c>
      <c r="D64" s="34">
        <v>25</v>
      </c>
      <c r="E64" s="34">
        <v>0</v>
      </c>
      <c r="F64" s="34">
        <v>0</v>
      </c>
      <c r="G64" s="30">
        <f t="shared" si="3"/>
        <v>0</v>
      </c>
      <c r="H64" s="30">
        <f t="shared" si="4"/>
        <v>0</v>
      </c>
      <c r="I64" s="28">
        <f t="shared" si="5"/>
        <v>0</v>
      </c>
      <c r="J64" s="16"/>
    </row>
    <row r="65" spans="1:10" s="17" customFormat="1" ht="204" hidden="1" outlineLevel="2" x14ac:dyDescent="0.25">
      <c r="A65" s="18" t="s">
        <v>104</v>
      </c>
      <c r="B65" s="23" t="s">
        <v>105</v>
      </c>
      <c r="C65" s="36" t="s">
        <v>104</v>
      </c>
      <c r="D65" s="34">
        <v>10</v>
      </c>
      <c r="E65" s="34">
        <v>0</v>
      </c>
      <c r="F65" s="34">
        <v>0</v>
      </c>
      <c r="G65" s="30">
        <f t="shared" si="3"/>
        <v>0</v>
      </c>
      <c r="H65" s="30">
        <f t="shared" si="4"/>
        <v>0</v>
      </c>
      <c r="I65" s="28">
        <f t="shared" si="5"/>
        <v>0</v>
      </c>
      <c r="J65" s="16"/>
    </row>
    <row r="66" spans="1:10" s="17" customFormat="1" ht="89.25" hidden="1" outlineLevel="2" x14ac:dyDescent="0.25">
      <c r="A66" s="18" t="s">
        <v>106</v>
      </c>
      <c r="B66" s="23" t="s">
        <v>107</v>
      </c>
      <c r="C66" s="36" t="s">
        <v>106</v>
      </c>
      <c r="D66" s="34">
        <v>9.6240000000000006</v>
      </c>
      <c r="E66" s="34">
        <v>2.0002300000000002</v>
      </c>
      <c r="F66" s="34">
        <v>2.0002300000000002</v>
      </c>
      <c r="G66" s="30">
        <f t="shared" si="3"/>
        <v>1</v>
      </c>
      <c r="H66" s="30">
        <f t="shared" si="4"/>
        <v>0.2078376974231089</v>
      </c>
      <c r="I66" s="28">
        <f t="shared" si="5"/>
        <v>2.0426598391613116E-4</v>
      </c>
      <c r="J66" s="16"/>
    </row>
    <row r="67" spans="1:10" s="17" customFormat="1" ht="76.5" hidden="1" outlineLevel="2" x14ac:dyDescent="0.25">
      <c r="A67" s="18" t="s">
        <v>108</v>
      </c>
      <c r="B67" s="23" t="s">
        <v>109</v>
      </c>
      <c r="C67" s="36" t="s">
        <v>108</v>
      </c>
      <c r="D67" s="34">
        <v>227.93600000000001</v>
      </c>
      <c r="E67" s="34">
        <v>2</v>
      </c>
      <c r="F67" s="34">
        <v>2</v>
      </c>
      <c r="G67" s="30">
        <f t="shared" si="3"/>
        <v>1</v>
      </c>
      <c r="H67" s="30">
        <f t="shared" si="4"/>
        <v>8.7743928120174088E-3</v>
      </c>
      <c r="I67" s="28">
        <f t="shared" si="5"/>
        <v>2.042424960290878E-4</v>
      </c>
      <c r="J67" s="16"/>
    </row>
    <row r="68" spans="1:10" s="17" customFormat="1" ht="76.5" hidden="1" outlineLevel="2" x14ac:dyDescent="0.25">
      <c r="A68" s="18" t="s">
        <v>110</v>
      </c>
      <c r="B68" s="23" t="s">
        <v>111</v>
      </c>
      <c r="C68" s="36" t="s">
        <v>110</v>
      </c>
      <c r="D68" s="34">
        <v>100</v>
      </c>
      <c r="E68" s="34">
        <v>0</v>
      </c>
      <c r="F68" s="34">
        <v>0</v>
      </c>
      <c r="G68" s="30">
        <f t="shared" si="3"/>
        <v>0</v>
      </c>
      <c r="H68" s="30">
        <f t="shared" si="4"/>
        <v>0</v>
      </c>
      <c r="I68" s="28">
        <f t="shared" si="5"/>
        <v>0</v>
      </c>
      <c r="J68" s="16"/>
    </row>
    <row r="69" spans="1:10" s="17" customFormat="1" ht="89.25" hidden="1" outlineLevel="2" x14ac:dyDescent="0.25">
      <c r="A69" s="18" t="s">
        <v>112</v>
      </c>
      <c r="B69" s="23" t="s">
        <v>113</v>
      </c>
      <c r="C69" s="36" t="s">
        <v>112</v>
      </c>
      <c r="D69" s="34">
        <v>439.43599999999998</v>
      </c>
      <c r="E69" s="34">
        <v>166.8245</v>
      </c>
      <c r="F69" s="34">
        <v>179.11750000000001</v>
      </c>
      <c r="G69" s="30">
        <f t="shared" si="3"/>
        <v>1.0736882172582565</v>
      </c>
      <c r="H69" s="30">
        <f t="shared" si="4"/>
        <v>0.40760770624163706</v>
      </c>
      <c r="I69" s="28">
        <f t="shared" si="5"/>
        <v>1.8291702641245067E-2</v>
      </c>
      <c r="J69" s="16"/>
    </row>
    <row r="70" spans="1:10" s="17" customFormat="1" ht="51" hidden="1" outlineLevel="2" x14ac:dyDescent="0.25">
      <c r="A70" s="18" t="s">
        <v>114</v>
      </c>
      <c r="B70" s="23" t="s">
        <v>115</v>
      </c>
      <c r="C70" s="36" t="s">
        <v>114</v>
      </c>
      <c r="D70" s="34">
        <v>50</v>
      </c>
      <c r="E70" s="34">
        <v>15</v>
      </c>
      <c r="F70" s="34">
        <v>15</v>
      </c>
      <c r="G70" s="30">
        <f t="shared" si="3"/>
        <v>1</v>
      </c>
      <c r="H70" s="30">
        <f t="shared" si="4"/>
        <v>0.3</v>
      </c>
      <c r="I70" s="28">
        <f t="shared" ref="I70:I101" si="6">F70/$F$114*100</f>
        <v>1.5318187202181587E-3</v>
      </c>
      <c r="J70" s="16"/>
    </row>
    <row r="71" spans="1:10" s="17" customFormat="1" ht="76.5" hidden="1" outlineLevel="2" x14ac:dyDescent="0.25">
      <c r="A71" s="18" t="s">
        <v>116</v>
      </c>
      <c r="B71" s="23" t="s">
        <v>117</v>
      </c>
      <c r="C71" s="36" t="s">
        <v>116</v>
      </c>
      <c r="D71" s="34">
        <v>20</v>
      </c>
      <c r="E71" s="34">
        <v>2.2166700000000001</v>
      </c>
      <c r="F71" s="34">
        <v>2.2176200000000001</v>
      </c>
      <c r="G71" s="30">
        <f t="shared" ref="G71:G114" si="7">IF(OR(F71=0,E71=0),0,F71/E71)</f>
        <v>1.0004285707841041</v>
      </c>
      <c r="H71" s="30">
        <f t="shared" ref="H71:H114" si="8">IF(OR(D71=0,F71=0),0,F71/D71)</f>
        <v>0.11088100000000001</v>
      </c>
      <c r="I71" s="28">
        <f t="shared" si="6"/>
        <v>2.2646612202201287E-4</v>
      </c>
      <c r="J71" s="16"/>
    </row>
    <row r="72" spans="1:10" s="17" customFormat="1" ht="76.5" hidden="1" outlineLevel="2" x14ac:dyDescent="0.25">
      <c r="A72" s="18" t="s">
        <v>118</v>
      </c>
      <c r="B72" s="23" t="s">
        <v>119</v>
      </c>
      <c r="C72" s="36" t="s">
        <v>118</v>
      </c>
      <c r="D72" s="34">
        <v>1036.87978</v>
      </c>
      <c r="E72" s="34">
        <v>376.01758999999998</v>
      </c>
      <c r="F72" s="34">
        <v>538.28623000000005</v>
      </c>
      <c r="G72" s="30">
        <f t="shared" si="7"/>
        <v>1.4315453433973662</v>
      </c>
      <c r="H72" s="30">
        <f t="shared" si="8"/>
        <v>0.51914044461355013</v>
      </c>
      <c r="I72" s="28">
        <f t="shared" si="6"/>
        <v>5.497046159664383E-2</v>
      </c>
      <c r="J72" s="16"/>
    </row>
    <row r="73" spans="1:10" s="17" customFormat="1" ht="63.75" hidden="1" outlineLevel="2" x14ac:dyDescent="0.25">
      <c r="A73" s="18" t="s">
        <v>120</v>
      </c>
      <c r="B73" s="23" t="s">
        <v>121</v>
      </c>
      <c r="C73" s="36" t="s">
        <v>120</v>
      </c>
      <c r="D73" s="34">
        <v>889.82914000000005</v>
      </c>
      <c r="E73" s="34">
        <v>27.971599999999999</v>
      </c>
      <c r="F73" s="34">
        <v>68.161600000000007</v>
      </c>
      <c r="G73" s="30">
        <f t="shared" si="7"/>
        <v>2.4368144832615943</v>
      </c>
      <c r="H73" s="30">
        <f t="shared" si="8"/>
        <v>7.6600773042788867E-2</v>
      </c>
      <c r="I73" s="28">
        <f t="shared" si="6"/>
        <v>6.9607476586681363E-3</v>
      </c>
      <c r="J73" s="16"/>
    </row>
    <row r="74" spans="1:10" s="17" customFormat="1" ht="153" hidden="1" outlineLevel="2" x14ac:dyDescent="0.25">
      <c r="A74" s="18" t="s">
        <v>122</v>
      </c>
      <c r="B74" s="23" t="s">
        <v>123</v>
      </c>
      <c r="C74" s="36" t="s">
        <v>122</v>
      </c>
      <c r="D74" s="34">
        <v>1</v>
      </c>
      <c r="E74" s="34">
        <v>0</v>
      </c>
      <c r="F74" s="34">
        <v>0</v>
      </c>
      <c r="G74" s="30">
        <f t="shared" si="7"/>
        <v>0</v>
      </c>
      <c r="H74" s="30">
        <f t="shared" si="8"/>
        <v>0</v>
      </c>
      <c r="I74" s="28">
        <f t="shared" si="6"/>
        <v>0</v>
      </c>
      <c r="J74" s="16"/>
    </row>
    <row r="75" spans="1:10" s="17" customFormat="1" ht="63.75" hidden="1" outlineLevel="2" x14ac:dyDescent="0.25">
      <c r="A75" s="18" t="s">
        <v>124</v>
      </c>
      <c r="B75" s="23" t="s">
        <v>125</v>
      </c>
      <c r="C75" s="36" t="s">
        <v>124</v>
      </c>
      <c r="D75" s="34">
        <v>265.98142999999999</v>
      </c>
      <c r="E75" s="34">
        <v>32.630459999999999</v>
      </c>
      <c r="F75" s="34">
        <v>29.455210000000001</v>
      </c>
      <c r="G75" s="30">
        <f t="shared" si="7"/>
        <v>0.90269061484269608</v>
      </c>
      <c r="H75" s="30">
        <f t="shared" si="8"/>
        <v>0.11074160327658966</v>
      </c>
      <c r="I75" s="28">
        <f t="shared" si="6"/>
        <v>3.0080028057304742E-3</v>
      </c>
      <c r="J75" s="16"/>
    </row>
    <row r="76" spans="1:10" s="17" customFormat="1" hidden="1" outlineLevel="2" x14ac:dyDescent="0.25">
      <c r="A76" s="18" t="s">
        <v>126</v>
      </c>
      <c r="B76" s="23">
        <v>1161105001</v>
      </c>
      <c r="C76" s="36" t="s">
        <v>126</v>
      </c>
      <c r="D76" s="34">
        <v>0</v>
      </c>
      <c r="E76" s="34">
        <v>0</v>
      </c>
      <c r="F76" s="34">
        <v>1745.55</v>
      </c>
      <c r="G76" s="30">
        <f t="shared" si="7"/>
        <v>0</v>
      </c>
      <c r="H76" s="30">
        <f t="shared" si="8"/>
        <v>0</v>
      </c>
      <c r="I76" s="28">
        <f t="shared" si="6"/>
        <v>0.17825774447178711</v>
      </c>
      <c r="J76" s="16"/>
    </row>
    <row r="77" spans="1:10" s="17" customFormat="1" ht="63.75" hidden="1" outlineLevel="2" x14ac:dyDescent="0.25">
      <c r="A77" s="18" t="s">
        <v>127</v>
      </c>
      <c r="B77" s="23" t="s">
        <v>128</v>
      </c>
      <c r="C77" s="36" t="s">
        <v>127</v>
      </c>
      <c r="D77" s="34">
        <v>0</v>
      </c>
      <c r="E77" s="34">
        <v>0</v>
      </c>
      <c r="F77" s="34">
        <v>5.1212400000000002</v>
      </c>
      <c r="G77" s="30">
        <f t="shared" si="7"/>
        <v>0</v>
      </c>
      <c r="H77" s="30">
        <f t="shared" si="8"/>
        <v>0</v>
      </c>
      <c r="I77" s="28">
        <f t="shared" si="6"/>
        <v>5.2298742018200284E-4</v>
      </c>
      <c r="J77" s="16"/>
    </row>
    <row r="78" spans="1:10" s="17" customFormat="1" outlineLevel="1" collapsed="1" x14ac:dyDescent="0.25">
      <c r="A78" s="18" t="s">
        <v>129</v>
      </c>
      <c r="B78" s="23" t="s">
        <v>212</v>
      </c>
      <c r="C78" s="36" t="s">
        <v>129</v>
      </c>
      <c r="D78" s="32">
        <v>853.65818999999999</v>
      </c>
      <c r="E78" s="32">
        <v>578.35640000000001</v>
      </c>
      <c r="F78" s="32">
        <v>455.76121999999998</v>
      </c>
      <c r="G78" s="30">
        <f t="shared" si="7"/>
        <v>0.78802831610404933</v>
      </c>
      <c r="H78" s="30">
        <f t="shared" si="8"/>
        <v>0.53389193161726711</v>
      </c>
      <c r="I78" s="33">
        <f t="shared" si="6"/>
        <v>4.6542904583031106E-2</v>
      </c>
      <c r="J78" s="16"/>
    </row>
    <row r="79" spans="1:10" s="17" customFormat="1" ht="25.5" hidden="1" outlineLevel="2" x14ac:dyDescent="0.25">
      <c r="A79" s="18" t="s">
        <v>130</v>
      </c>
      <c r="B79" s="23" t="s">
        <v>131</v>
      </c>
      <c r="C79" s="36" t="s">
        <v>130</v>
      </c>
      <c r="D79" s="34">
        <v>0</v>
      </c>
      <c r="E79" s="34">
        <v>0</v>
      </c>
      <c r="F79" s="34">
        <v>-122.59518</v>
      </c>
      <c r="G79" s="27">
        <f t="shared" si="7"/>
        <v>0</v>
      </c>
      <c r="H79" s="27">
        <f t="shared" si="8"/>
        <v>0</v>
      </c>
      <c r="I79" s="28">
        <f t="shared" si="6"/>
        <v>-1.2519572782167653E-2</v>
      </c>
      <c r="J79" s="16"/>
    </row>
    <row r="80" spans="1:10" s="17" customFormat="1" ht="25.5" hidden="1" outlineLevel="2" x14ac:dyDescent="0.25">
      <c r="A80" s="18" t="s">
        <v>132</v>
      </c>
      <c r="B80" s="23" t="s">
        <v>133</v>
      </c>
      <c r="C80" s="36" t="s">
        <v>132</v>
      </c>
      <c r="D80" s="34">
        <v>98.619560000000007</v>
      </c>
      <c r="E80" s="34">
        <v>47.363759999999999</v>
      </c>
      <c r="F80" s="34">
        <v>47.363759999999999</v>
      </c>
      <c r="G80" s="27">
        <f t="shared" si="7"/>
        <v>1</v>
      </c>
      <c r="H80" s="27">
        <f t="shared" si="8"/>
        <v>0.48026740334270396</v>
      </c>
      <c r="I80" s="28">
        <f t="shared" si="6"/>
        <v>4.8368462818613334E-3</v>
      </c>
      <c r="J80" s="16"/>
    </row>
    <row r="81" spans="1:10" s="17" customFormat="1" ht="25.5" hidden="1" outlineLevel="2" x14ac:dyDescent="0.25">
      <c r="A81" s="18" t="s">
        <v>134</v>
      </c>
      <c r="B81" s="23" t="s">
        <v>135</v>
      </c>
      <c r="C81" s="36" t="s">
        <v>134</v>
      </c>
      <c r="D81" s="34">
        <v>755.03863000000001</v>
      </c>
      <c r="E81" s="34">
        <v>530.99264000000005</v>
      </c>
      <c r="F81" s="34">
        <v>530.99264000000005</v>
      </c>
      <c r="G81" s="27">
        <f t="shared" si="7"/>
        <v>1</v>
      </c>
      <c r="H81" s="27">
        <f t="shared" si="8"/>
        <v>0.70326552695721023</v>
      </c>
      <c r="I81" s="28">
        <f t="shared" si="6"/>
        <v>5.4225631083337431E-2</v>
      </c>
      <c r="J81" s="16"/>
    </row>
    <row r="82" spans="1:10" s="17" customFormat="1" ht="14.25" customHeight="1" x14ac:dyDescent="0.25">
      <c r="A82" s="18" t="s">
        <v>136</v>
      </c>
      <c r="B82" s="19" t="s">
        <v>213</v>
      </c>
      <c r="C82" s="35" t="s">
        <v>136</v>
      </c>
      <c r="D82" s="26">
        <v>4264386.9266100004</v>
      </c>
      <c r="E82" s="26">
        <v>620669.51586000004</v>
      </c>
      <c r="F82" s="26">
        <v>622536.71932999999</v>
      </c>
      <c r="G82" s="27">
        <f t="shared" si="7"/>
        <v>1.0030083698688066</v>
      </c>
      <c r="H82" s="27">
        <f t="shared" si="8"/>
        <v>0.14598504545761029</v>
      </c>
      <c r="I82" s="28">
        <f t="shared" si="6"/>
        <v>63.574226712859442</v>
      </c>
      <c r="J82" s="25"/>
    </row>
    <row r="83" spans="1:10" s="17" customFormat="1" ht="38.25" outlineLevel="1" x14ac:dyDescent="0.25">
      <c r="A83" s="18" t="s">
        <v>137</v>
      </c>
      <c r="B83" s="23" t="s">
        <v>214</v>
      </c>
      <c r="C83" s="36" t="s">
        <v>137</v>
      </c>
      <c r="D83" s="32">
        <v>4206643.74297</v>
      </c>
      <c r="E83" s="32">
        <v>562926.33221999998</v>
      </c>
      <c r="F83" s="32">
        <v>565763.39092999999</v>
      </c>
      <c r="G83" s="30">
        <f t="shared" si="7"/>
        <v>1.0050398401133795</v>
      </c>
      <c r="H83" s="30">
        <f t="shared" si="8"/>
        <v>0.13449282266307541</v>
      </c>
      <c r="I83" s="33">
        <f t="shared" si="6"/>
        <v>57.776463562711889</v>
      </c>
      <c r="J83" s="16"/>
    </row>
    <row r="84" spans="1:10" s="17" customFormat="1" ht="25.5" hidden="1" outlineLevel="2" x14ac:dyDescent="0.25">
      <c r="A84" s="18" t="s">
        <v>138</v>
      </c>
      <c r="B84" s="23" t="s">
        <v>139</v>
      </c>
      <c r="C84" s="36" t="s">
        <v>138</v>
      </c>
      <c r="D84" s="34">
        <v>231025.35699999999</v>
      </c>
      <c r="E84" s="34">
        <v>0</v>
      </c>
      <c r="F84" s="34">
        <v>0</v>
      </c>
      <c r="G84" s="30">
        <f t="shared" si="7"/>
        <v>0</v>
      </c>
      <c r="H84" s="30">
        <f t="shared" si="8"/>
        <v>0</v>
      </c>
      <c r="I84" s="28">
        <f t="shared" si="6"/>
        <v>0</v>
      </c>
      <c r="J84" s="16"/>
    </row>
    <row r="85" spans="1:10" s="17" customFormat="1" ht="51" hidden="1" outlineLevel="2" x14ac:dyDescent="0.25">
      <c r="A85" s="18" t="s">
        <v>140</v>
      </c>
      <c r="B85" s="23" t="s">
        <v>141</v>
      </c>
      <c r="C85" s="36" t="s">
        <v>140</v>
      </c>
      <c r="D85" s="34">
        <v>489403</v>
      </c>
      <c r="E85" s="34">
        <v>122352</v>
      </c>
      <c r="F85" s="34">
        <v>122352</v>
      </c>
      <c r="G85" s="30">
        <f t="shared" si="7"/>
        <v>1</v>
      </c>
      <c r="H85" s="30">
        <f t="shared" si="8"/>
        <v>0.25000255413227951</v>
      </c>
      <c r="I85" s="28">
        <f t="shared" si="6"/>
        <v>12.494738937075475</v>
      </c>
      <c r="J85" s="16"/>
    </row>
    <row r="86" spans="1:10" s="17" customFormat="1" ht="38.25" hidden="1" outlineLevel="2" x14ac:dyDescent="0.25">
      <c r="A86" s="18" t="s">
        <v>142</v>
      </c>
      <c r="B86" s="23" t="s">
        <v>143</v>
      </c>
      <c r="C86" s="36" t="s">
        <v>142</v>
      </c>
      <c r="D86" s="34">
        <v>70000</v>
      </c>
      <c r="E86" s="34">
        <v>0</v>
      </c>
      <c r="F86" s="34">
        <v>0</v>
      </c>
      <c r="G86" s="30">
        <f t="shared" si="7"/>
        <v>0</v>
      </c>
      <c r="H86" s="30">
        <f t="shared" si="8"/>
        <v>0</v>
      </c>
      <c r="I86" s="28">
        <f t="shared" si="6"/>
        <v>0</v>
      </c>
      <c r="J86" s="16"/>
    </row>
    <row r="87" spans="1:10" s="17" customFormat="1" ht="63.75" hidden="1" outlineLevel="2" x14ac:dyDescent="0.25">
      <c r="A87" s="18" t="s">
        <v>144</v>
      </c>
      <c r="B87" s="23" t="s">
        <v>145</v>
      </c>
      <c r="C87" s="36" t="s">
        <v>144</v>
      </c>
      <c r="D87" s="34">
        <v>74926.2</v>
      </c>
      <c r="E87" s="34">
        <v>20665.090049999999</v>
      </c>
      <c r="F87" s="34">
        <v>20665.090049999999</v>
      </c>
      <c r="G87" s="30">
        <f t="shared" si="7"/>
        <v>1</v>
      </c>
      <c r="H87" s="30">
        <f t="shared" si="8"/>
        <v>0.27580592703219969</v>
      </c>
      <c r="I87" s="28">
        <f t="shared" si="6"/>
        <v>2.1103447862389335</v>
      </c>
      <c r="J87" s="16"/>
    </row>
    <row r="88" spans="1:10" s="17" customFormat="1" ht="25.5" hidden="1" outlineLevel="2" x14ac:dyDescent="0.25">
      <c r="A88" s="18" t="s">
        <v>146</v>
      </c>
      <c r="B88" s="23" t="s">
        <v>147</v>
      </c>
      <c r="C88" s="36" t="s">
        <v>146</v>
      </c>
      <c r="D88" s="34">
        <v>7904</v>
      </c>
      <c r="E88" s="34">
        <v>0</v>
      </c>
      <c r="F88" s="34">
        <v>0</v>
      </c>
      <c r="G88" s="30">
        <f t="shared" si="7"/>
        <v>0</v>
      </c>
      <c r="H88" s="30">
        <f t="shared" si="8"/>
        <v>0</v>
      </c>
      <c r="I88" s="28">
        <f t="shared" si="6"/>
        <v>0</v>
      </c>
      <c r="J88" s="16"/>
    </row>
    <row r="89" spans="1:10" s="17" customFormat="1" ht="51" hidden="1" outlineLevel="2" x14ac:dyDescent="0.25">
      <c r="A89" s="18" t="s">
        <v>148</v>
      </c>
      <c r="B89" s="23" t="s">
        <v>149</v>
      </c>
      <c r="C89" s="36" t="s">
        <v>148</v>
      </c>
      <c r="D89" s="34">
        <v>1163483.7</v>
      </c>
      <c r="E89" s="34">
        <v>0</v>
      </c>
      <c r="F89" s="34">
        <v>0</v>
      </c>
      <c r="G89" s="30">
        <f t="shared" si="7"/>
        <v>0</v>
      </c>
      <c r="H89" s="30">
        <f t="shared" si="8"/>
        <v>0</v>
      </c>
      <c r="I89" s="28">
        <f t="shared" si="6"/>
        <v>0</v>
      </c>
      <c r="J89" s="16"/>
    </row>
    <row r="90" spans="1:10" s="17" customFormat="1" ht="25.5" hidden="1" outlineLevel="2" x14ac:dyDescent="0.25">
      <c r="A90" s="18" t="s">
        <v>150</v>
      </c>
      <c r="B90" s="23" t="s">
        <v>151</v>
      </c>
      <c r="C90" s="36" t="s">
        <v>150</v>
      </c>
      <c r="D90" s="34">
        <v>0</v>
      </c>
      <c r="E90" s="34">
        <v>0</v>
      </c>
      <c r="F90" s="34">
        <v>0</v>
      </c>
      <c r="G90" s="30">
        <f t="shared" si="7"/>
        <v>0</v>
      </c>
      <c r="H90" s="30">
        <f t="shared" si="8"/>
        <v>0</v>
      </c>
      <c r="I90" s="28">
        <f t="shared" si="6"/>
        <v>0</v>
      </c>
      <c r="J90" s="16"/>
    </row>
    <row r="91" spans="1:10" s="17" customFormat="1" ht="25.5" hidden="1" outlineLevel="2" x14ac:dyDescent="0.25">
      <c r="A91" s="18" t="s">
        <v>152</v>
      </c>
      <c r="B91" s="23" t="s">
        <v>153</v>
      </c>
      <c r="C91" s="36" t="s">
        <v>152</v>
      </c>
      <c r="D91" s="34">
        <v>14800.615110000001</v>
      </c>
      <c r="E91" s="34">
        <v>0</v>
      </c>
      <c r="F91" s="34">
        <v>0</v>
      </c>
      <c r="G91" s="30">
        <f t="shared" si="7"/>
        <v>0</v>
      </c>
      <c r="H91" s="30">
        <f t="shared" si="8"/>
        <v>0</v>
      </c>
      <c r="I91" s="28">
        <f t="shared" si="6"/>
        <v>0</v>
      </c>
      <c r="J91" s="16"/>
    </row>
    <row r="92" spans="1:10" s="17" customFormat="1" ht="25.5" hidden="1" outlineLevel="2" x14ac:dyDescent="0.25">
      <c r="A92" s="18" t="s">
        <v>154</v>
      </c>
      <c r="B92" s="23" t="s">
        <v>155</v>
      </c>
      <c r="C92" s="36" t="s">
        <v>154</v>
      </c>
      <c r="D92" s="34">
        <v>2716.2815000000001</v>
      </c>
      <c r="E92" s="34">
        <v>2063.6356000000001</v>
      </c>
      <c r="F92" s="34">
        <v>2063.6356000000001</v>
      </c>
      <c r="G92" s="30">
        <f t="shared" si="7"/>
        <v>1</v>
      </c>
      <c r="H92" s="30">
        <f t="shared" si="8"/>
        <v>0.75972817986648289</v>
      </c>
      <c r="I92" s="28">
        <f t="shared" si="6"/>
        <v>0.21074104291924212</v>
      </c>
      <c r="J92" s="16"/>
    </row>
    <row r="93" spans="1:10" s="17" customFormat="1" ht="51" hidden="1" outlineLevel="2" x14ac:dyDescent="0.25">
      <c r="A93" s="18" t="s">
        <v>156</v>
      </c>
      <c r="B93" s="23" t="s">
        <v>157</v>
      </c>
      <c r="C93" s="36" t="s">
        <v>156</v>
      </c>
      <c r="D93" s="34">
        <v>85000</v>
      </c>
      <c r="E93" s="34">
        <v>0</v>
      </c>
      <c r="F93" s="34">
        <v>0</v>
      </c>
      <c r="G93" s="30">
        <f t="shared" si="7"/>
        <v>0</v>
      </c>
      <c r="H93" s="30">
        <f t="shared" si="8"/>
        <v>0</v>
      </c>
      <c r="I93" s="28">
        <f t="shared" si="6"/>
        <v>0</v>
      </c>
      <c r="J93" s="16"/>
    </row>
    <row r="94" spans="1:10" s="17" customFormat="1" hidden="1" outlineLevel="2" x14ac:dyDescent="0.25">
      <c r="A94" s="18" t="s">
        <v>158</v>
      </c>
      <c r="B94" s="23" t="s">
        <v>159</v>
      </c>
      <c r="C94" s="36" t="s">
        <v>158</v>
      </c>
      <c r="D94" s="34">
        <v>112185.29294</v>
      </c>
      <c r="E94" s="34">
        <v>16964.374670000001</v>
      </c>
      <c r="F94" s="34">
        <v>16964.374670000001</v>
      </c>
      <c r="G94" s="30">
        <f t="shared" si="7"/>
        <v>1</v>
      </c>
      <c r="H94" s="30">
        <f t="shared" si="8"/>
        <v>0.15121745663286762</v>
      </c>
      <c r="I94" s="28">
        <f t="shared" si="6"/>
        <v>1.7324231130867167</v>
      </c>
      <c r="J94" s="16"/>
    </row>
    <row r="95" spans="1:10" s="17" customFormat="1" ht="38.25" hidden="1" outlineLevel="2" x14ac:dyDescent="0.25">
      <c r="A95" s="18" t="s">
        <v>160</v>
      </c>
      <c r="B95" s="23" t="s">
        <v>161</v>
      </c>
      <c r="C95" s="36" t="s">
        <v>160</v>
      </c>
      <c r="D95" s="34">
        <v>99377.373999999996</v>
      </c>
      <c r="E95" s="34">
        <v>22609.307570000001</v>
      </c>
      <c r="F95" s="34">
        <v>22534.11145</v>
      </c>
      <c r="G95" s="30">
        <f t="shared" si="7"/>
        <v>0.99667410778648624</v>
      </c>
      <c r="H95" s="30">
        <f t="shared" si="8"/>
        <v>0.22675293724303885</v>
      </c>
      <c r="I95" s="28">
        <f t="shared" si="6"/>
        <v>2.3012115841728233</v>
      </c>
      <c r="J95" s="16"/>
    </row>
    <row r="96" spans="1:10" s="17" customFormat="1" ht="51" hidden="1" outlineLevel="2" x14ac:dyDescent="0.25">
      <c r="A96" s="18" t="s">
        <v>162</v>
      </c>
      <c r="B96" s="23" t="s">
        <v>163</v>
      </c>
      <c r="C96" s="36" t="s">
        <v>162</v>
      </c>
      <c r="D96" s="34">
        <v>43317.8</v>
      </c>
      <c r="E96" s="34">
        <v>8514.1110000000008</v>
      </c>
      <c r="F96" s="34">
        <v>8514.1110000000008</v>
      </c>
      <c r="G96" s="30">
        <f t="shared" si="7"/>
        <v>1</v>
      </c>
      <c r="H96" s="30">
        <f t="shared" si="8"/>
        <v>0.19654994020933658</v>
      </c>
      <c r="I96" s="28">
        <f t="shared" si="6"/>
        <v>0.86947164105435648</v>
      </c>
      <c r="J96" s="16"/>
    </row>
    <row r="97" spans="1:10" s="17" customFormat="1" ht="76.5" hidden="1" outlineLevel="2" x14ac:dyDescent="0.25">
      <c r="A97" s="18" t="s">
        <v>164</v>
      </c>
      <c r="B97" s="23" t="s">
        <v>165</v>
      </c>
      <c r="C97" s="36" t="s">
        <v>164</v>
      </c>
      <c r="D97" s="34">
        <v>32869.9</v>
      </c>
      <c r="E97" s="34">
        <v>7231.9479899999997</v>
      </c>
      <c r="F97" s="34">
        <v>7231.9479899999997</v>
      </c>
      <c r="G97" s="30">
        <f t="shared" si="7"/>
        <v>1</v>
      </c>
      <c r="H97" s="30">
        <f t="shared" si="8"/>
        <v>0.2200173407889893</v>
      </c>
      <c r="I97" s="28">
        <f t="shared" si="6"/>
        <v>0.73853555431507234</v>
      </c>
      <c r="J97" s="16"/>
    </row>
    <row r="98" spans="1:10" s="17" customFormat="1" ht="63.75" hidden="1" outlineLevel="2" x14ac:dyDescent="0.25">
      <c r="A98" s="18" t="s">
        <v>166</v>
      </c>
      <c r="B98" s="23" t="s">
        <v>167</v>
      </c>
      <c r="C98" s="36" t="s">
        <v>166</v>
      </c>
      <c r="D98" s="34">
        <v>4262.8</v>
      </c>
      <c r="E98" s="34">
        <v>2563.7080000000001</v>
      </c>
      <c r="F98" s="34">
        <v>2563.7080000000001</v>
      </c>
      <c r="G98" s="30">
        <f t="shared" si="7"/>
        <v>1</v>
      </c>
      <c r="H98" s="30">
        <f t="shared" si="8"/>
        <v>0.60141409402270807</v>
      </c>
      <c r="I98" s="28">
        <f t="shared" si="6"/>
        <v>0.26180906050487035</v>
      </c>
      <c r="J98" s="16"/>
    </row>
    <row r="99" spans="1:10" s="17" customFormat="1" ht="63.75" hidden="1" outlineLevel="2" x14ac:dyDescent="0.25">
      <c r="A99" s="18" t="s">
        <v>168</v>
      </c>
      <c r="B99" s="23" t="s">
        <v>169</v>
      </c>
      <c r="C99" s="36" t="s">
        <v>168</v>
      </c>
      <c r="D99" s="34">
        <v>10.405290000000001</v>
      </c>
      <c r="E99" s="34">
        <v>0</v>
      </c>
      <c r="F99" s="34">
        <v>0</v>
      </c>
      <c r="G99" s="30">
        <f t="shared" si="7"/>
        <v>0</v>
      </c>
      <c r="H99" s="30">
        <f t="shared" si="8"/>
        <v>0</v>
      </c>
      <c r="I99" s="28">
        <f t="shared" si="6"/>
        <v>0</v>
      </c>
      <c r="J99" s="16"/>
    </row>
    <row r="100" spans="1:10" s="17" customFormat="1" ht="38.25" hidden="1" outlineLevel="2" x14ac:dyDescent="0.25">
      <c r="A100" s="18" t="s">
        <v>170</v>
      </c>
      <c r="B100" s="23" t="s">
        <v>171</v>
      </c>
      <c r="C100" s="36" t="s">
        <v>170</v>
      </c>
      <c r="D100" s="34">
        <v>5162.8171300000004</v>
      </c>
      <c r="E100" s="34">
        <v>951.03431</v>
      </c>
      <c r="F100" s="34">
        <v>951.03431</v>
      </c>
      <c r="G100" s="30">
        <f t="shared" si="7"/>
        <v>1</v>
      </c>
      <c r="H100" s="30">
        <f t="shared" si="8"/>
        <v>0.18420840522778695</v>
      </c>
      <c r="I100" s="28">
        <f t="shared" si="6"/>
        <v>9.7120810641850644E-2</v>
      </c>
      <c r="J100" s="16"/>
    </row>
    <row r="101" spans="1:10" s="17" customFormat="1" hidden="1" outlineLevel="2" x14ac:dyDescent="0.25">
      <c r="A101" s="18" t="s">
        <v>172</v>
      </c>
      <c r="B101" s="23" t="s">
        <v>173</v>
      </c>
      <c r="C101" s="36" t="s">
        <v>172</v>
      </c>
      <c r="D101" s="34">
        <v>1649887.8</v>
      </c>
      <c r="E101" s="34">
        <v>328379</v>
      </c>
      <c r="F101" s="34">
        <v>328379</v>
      </c>
      <c r="G101" s="30">
        <f t="shared" si="7"/>
        <v>1</v>
      </c>
      <c r="H101" s="30">
        <f t="shared" si="8"/>
        <v>0.19903110987304712</v>
      </c>
      <c r="I101" s="28">
        <f t="shared" si="6"/>
        <v>33.534473301767918</v>
      </c>
      <c r="J101" s="16"/>
    </row>
    <row r="102" spans="1:10" s="17" customFormat="1" ht="140.25" hidden="1" outlineLevel="2" x14ac:dyDescent="0.25">
      <c r="A102" s="18" t="s">
        <v>174</v>
      </c>
      <c r="B102" s="23" t="s">
        <v>175</v>
      </c>
      <c r="C102" s="36" t="s">
        <v>174</v>
      </c>
      <c r="D102" s="34">
        <v>2156.1</v>
      </c>
      <c r="E102" s="34">
        <v>539.02584000000002</v>
      </c>
      <c r="F102" s="34">
        <v>539.02584000000002</v>
      </c>
      <c r="G102" s="30">
        <f t="shared" si="7"/>
        <v>1</v>
      </c>
      <c r="H102" s="30">
        <f t="shared" si="8"/>
        <v>0.25000038959231946</v>
      </c>
      <c r="I102" s="28">
        <f t="shared" ref="I102:I108" si="9">F102/$F$114*100</f>
        <v>5.5045991492887865E-2</v>
      </c>
      <c r="J102" s="16"/>
    </row>
    <row r="103" spans="1:10" s="17" customFormat="1" ht="76.5" hidden="1" outlineLevel="2" x14ac:dyDescent="0.25">
      <c r="A103" s="18" t="s">
        <v>176</v>
      </c>
      <c r="B103" s="23" t="s">
        <v>177</v>
      </c>
      <c r="C103" s="36" t="s">
        <v>176</v>
      </c>
      <c r="D103" s="34">
        <v>6339.6</v>
      </c>
      <c r="E103" s="34">
        <v>1584.9</v>
      </c>
      <c r="F103" s="34">
        <v>1584.9</v>
      </c>
      <c r="G103" s="30">
        <f t="shared" si="7"/>
        <v>1</v>
      </c>
      <c r="H103" s="30">
        <f t="shared" si="8"/>
        <v>0.25</v>
      </c>
      <c r="I103" s="28">
        <f t="shared" si="9"/>
        <v>0.16185196597825066</v>
      </c>
      <c r="J103" s="16"/>
    </row>
    <row r="104" spans="1:10" s="17" customFormat="1" ht="63.75" hidden="1" outlineLevel="2" x14ac:dyDescent="0.25">
      <c r="A104" s="18" t="s">
        <v>178</v>
      </c>
      <c r="B104" s="23" t="s">
        <v>179</v>
      </c>
      <c r="C104" s="36" t="s">
        <v>178</v>
      </c>
      <c r="D104" s="34">
        <v>109243</v>
      </c>
      <c r="E104" s="34">
        <v>27310.747200000002</v>
      </c>
      <c r="F104" s="34">
        <v>27310.747200000002</v>
      </c>
      <c r="G104" s="30">
        <f t="shared" si="7"/>
        <v>1</v>
      </c>
      <c r="H104" s="30">
        <f t="shared" si="8"/>
        <v>0.24999997436906715</v>
      </c>
      <c r="I104" s="28">
        <f t="shared" si="9"/>
        <v>2.7890075882737104</v>
      </c>
      <c r="J104" s="16"/>
    </row>
    <row r="105" spans="1:10" s="17" customFormat="1" ht="25.5" hidden="1" outlineLevel="2" x14ac:dyDescent="0.25">
      <c r="A105" s="18" t="s">
        <v>180</v>
      </c>
      <c r="B105" s="23" t="s">
        <v>181</v>
      </c>
      <c r="C105" s="36" t="s">
        <v>180</v>
      </c>
      <c r="D105" s="34">
        <v>2571.6999999999998</v>
      </c>
      <c r="E105" s="34">
        <v>1197.4499900000001</v>
      </c>
      <c r="F105" s="34">
        <v>4109.7048199999999</v>
      </c>
      <c r="G105" s="30">
        <f t="shared" si="7"/>
        <v>3.432047145451143</v>
      </c>
      <c r="H105" s="30">
        <f t="shared" si="8"/>
        <v>1.5980498580705371</v>
      </c>
      <c r="I105" s="28">
        <f t="shared" si="9"/>
        <v>0.41968818518978651</v>
      </c>
      <c r="J105" s="16"/>
    </row>
    <row r="106" spans="1:10" s="17" customFormat="1" ht="59.25" customHeight="1" outlineLevel="1" collapsed="1" x14ac:dyDescent="0.25">
      <c r="A106" s="18" t="s">
        <v>182</v>
      </c>
      <c r="B106" s="23" t="s">
        <v>215</v>
      </c>
      <c r="C106" s="36" t="s">
        <v>182</v>
      </c>
      <c r="D106" s="32">
        <v>57743.19</v>
      </c>
      <c r="E106" s="32">
        <v>57743.19</v>
      </c>
      <c r="F106" s="32">
        <v>100029.12957</v>
      </c>
      <c r="G106" s="30">
        <f t="shared" si="7"/>
        <v>1.7323104173842838</v>
      </c>
      <c r="H106" s="30">
        <f t="shared" si="8"/>
        <v>1.7323104173842838</v>
      </c>
      <c r="I106" s="33">
        <f t="shared" si="9"/>
        <v>10.215099549496918</v>
      </c>
      <c r="J106" s="16"/>
    </row>
    <row r="107" spans="1:10" s="17" customFormat="1" ht="38.25" hidden="1" outlineLevel="2" x14ac:dyDescent="0.25">
      <c r="A107" s="18" t="s">
        <v>183</v>
      </c>
      <c r="B107" s="23" t="s">
        <v>184</v>
      </c>
      <c r="C107" s="36" t="s">
        <v>183</v>
      </c>
      <c r="D107" s="34">
        <v>57743.183640000003</v>
      </c>
      <c r="E107" s="34">
        <v>57743.183640000003</v>
      </c>
      <c r="F107" s="34">
        <v>100029.12957</v>
      </c>
      <c r="G107" s="27">
        <f t="shared" si="7"/>
        <v>1.7323106081859259</v>
      </c>
      <c r="H107" s="27">
        <f t="shared" si="8"/>
        <v>1.7323106081859259</v>
      </c>
      <c r="I107" s="28">
        <f t="shared" si="9"/>
        <v>10.215099549496918</v>
      </c>
      <c r="J107" s="16"/>
    </row>
    <row r="108" spans="1:10" s="17" customFormat="1" ht="36.75" customHeight="1" outlineLevel="1" collapsed="1" x14ac:dyDescent="0.25">
      <c r="A108" s="18" t="s">
        <v>185</v>
      </c>
      <c r="B108" s="23" t="s">
        <v>216</v>
      </c>
      <c r="C108" s="36" t="s">
        <v>185</v>
      </c>
      <c r="D108" s="32">
        <v>0</v>
      </c>
      <c r="E108" s="32">
        <v>0</v>
      </c>
      <c r="F108" s="32">
        <v>-43255.801169999999</v>
      </c>
      <c r="G108" s="27">
        <f t="shared" si="7"/>
        <v>0</v>
      </c>
      <c r="H108" s="27">
        <f t="shared" si="8"/>
        <v>0</v>
      </c>
      <c r="I108" s="33">
        <f t="shared" si="9"/>
        <v>-4.4173363993493684</v>
      </c>
      <c r="J108" s="16"/>
    </row>
    <row r="109" spans="1:10" s="17" customFormat="1" ht="63.75" outlineLevel="2" x14ac:dyDescent="0.25">
      <c r="A109" s="18" t="s">
        <v>186</v>
      </c>
      <c r="B109" s="23" t="s">
        <v>217</v>
      </c>
      <c r="C109" s="36" t="s">
        <v>218</v>
      </c>
      <c r="D109" s="32">
        <v>0</v>
      </c>
      <c r="E109" s="32">
        <v>0</v>
      </c>
      <c r="F109" s="32">
        <v>-42046.942069999997</v>
      </c>
      <c r="G109" s="27">
        <f t="shared" si="7"/>
        <v>0</v>
      </c>
      <c r="H109" s="27">
        <f t="shared" si="8"/>
        <v>0</v>
      </c>
      <c r="I109" s="30"/>
      <c r="J109" s="16"/>
    </row>
    <row r="110" spans="1:10" s="17" customFormat="1" ht="140.25" outlineLevel="2" x14ac:dyDescent="0.25">
      <c r="A110" s="18" t="s">
        <v>187</v>
      </c>
      <c r="B110" s="23" t="s">
        <v>219</v>
      </c>
      <c r="C110" s="36" t="s">
        <v>220</v>
      </c>
      <c r="D110" s="32">
        <v>0</v>
      </c>
      <c r="E110" s="32">
        <v>0</v>
      </c>
      <c r="F110" s="32">
        <v>-107.90971999999999</v>
      </c>
      <c r="G110" s="27">
        <f t="shared" si="7"/>
        <v>0</v>
      </c>
      <c r="H110" s="27">
        <f t="shared" si="8"/>
        <v>0</v>
      </c>
      <c r="I110" s="30"/>
      <c r="J110" s="16"/>
    </row>
    <row r="111" spans="1:10" s="17" customFormat="1" ht="76.5" outlineLevel="2" x14ac:dyDescent="0.25">
      <c r="A111" s="18" t="s">
        <v>188</v>
      </c>
      <c r="B111" s="23" t="s">
        <v>221</v>
      </c>
      <c r="C111" s="36" t="s">
        <v>222</v>
      </c>
      <c r="D111" s="32">
        <v>0</v>
      </c>
      <c r="E111" s="32">
        <v>0</v>
      </c>
      <c r="F111" s="32">
        <v>-38.777140000000003</v>
      </c>
      <c r="G111" s="27">
        <f t="shared" si="7"/>
        <v>0</v>
      </c>
      <c r="H111" s="27">
        <f t="shared" si="8"/>
        <v>0</v>
      </c>
      <c r="I111" s="30"/>
      <c r="J111" s="16"/>
    </row>
    <row r="112" spans="1:10" s="17" customFormat="1" ht="54.6" customHeight="1" outlineLevel="2" x14ac:dyDescent="0.25">
      <c r="A112" s="18" t="s">
        <v>189</v>
      </c>
      <c r="B112" s="23" t="s">
        <v>223</v>
      </c>
      <c r="C112" s="36" t="s">
        <v>224</v>
      </c>
      <c r="D112" s="32">
        <v>0</v>
      </c>
      <c r="E112" s="32">
        <v>0</v>
      </c>
      <c r="F112" s="32">
        <v>-21.49335</v>
      </c>
      <c r="G112" s="27">
        <f t="shared" si="7"/>
        <v>0</v>
      </c>
      <c r="H112" s="27">
        <f t="shared" si="8"/>
        <v>0</v>
      </c>
      <c r="I112" s="30"/>
      <c r="J112" s="16"/>
    </row>
    <row r="113" spans="1:10" s="17" customFormat="1" ht="40.5" customHeight="1" outlineLevel="2" x14ac:dyDescent="0.25">
      <c r="A113" s="18" t="s">
        <v>190</v>
      </c>
      <c r="B113" s="23" t="s">
        <v>225</v>
      </c>
      <c r="C113" s="36" t="s">
        <v>226</v>
      </c>
      <c r="D113" s="32">
        <v>0</v>
      </c>
      <c r="E113" s="32">
        <v>0</v>
      </c>
      <c r="F113" s="32">
        <v>-1040.6788899999999</v>
      </c>
      <c r="G113" s="27">
        <f t="shared" si="7"/>
        <v>0</v>
      </c>
      <c r="H113" s="27">
        <f t="shared" si="8"/>
        <v>0</v>
      </c>
      <c r="I113" s="30"/>
      <c r="J113" s="16"/>
    </row>
    <row r="114" spans="1:10" s="17" customFormat="1" ht="12.75" customHeight="1" x14ac:dyDescent="0.25">
      <c r="A114" s="42" t="s">
        <v>227</v>
      </c>
      <c r="B114" s="43"/>
      <c r="C114" s="44"/>
      <c r="D114" s="26">
        <v>5891335.7796099996</v>
      </c>
      <c r="E114" s="26">
        <v>826050.88052000001</v>
      </c>
      <c r="F114" s="26">
        <v>979228.14246999996</v>
      </c>
      <c r="G114" s="27">
        <f t="shared" si="7"/>
        <v>1.1854332046151621</v>
      </c>
      <c r="H114" s="27">
        <f t="shared" si="8"/>
        <v>0.16621496025725152</v>
      </c>
      <c r="I114" s="28">
        <f>I6+I82</f>
        <v>100</v>
      </c>
      <c r="J114" s="25"/>
    </row>
    <row r="115" spans="1:10" ht="12.75" customHeight="1" x14ac:dyDescent="0.25">
      <c r="A115" s="4"/>
      <c r="B115" s="3"/>
      <c r="C115" s="3"/>
      <c r="D115" s="5"/>
      <c r="E115" s="5"/>
      <c r="F115" s="5"/>
      <c r="G115" s="11"/>
      <c r="H115" s="11"/>
      <c r="I115" s="3"/>
      <c r="J115" s="3"/>
    </row>
    <row r="116" spans="1:10" x14ac:dyDescent="0.25">
      <c r="A116" s="41"/>
      <c r="B116" s="41"/>
      <c r="C116" s="41"/>
      <c r="D116" s="41"/>
      <c r="E116" s="41"/>
      <c r="F116" s="41"/>
      <c r="G116" s="12"/>
      <c r="H116" s="12"/>
      <c r="I116" s="2"/>
      <c r="J116" s="3"/>
    </row>
  </sheetData>
  <mergeCells count="6">
    <mergeCell ref="A4:I4"/>
    <mergeCell ref="A3:I3"/>
    <mergeCell ref="A1:I1"/>
    <mergeCell ref="A2:I2"/>
    <mergeCell ref="A116:F116"/>
    <mergeCell ref="A114:C114"/>
  </mergeCells>
  <pageMargins left="0.39375001192092901" right="0.39375001192092901" top="0.59027779102325395" bottom="0.59027779102325395" header="0.39375001192092901" footer="0.3937500119209290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ЗагавринаЕВ</cp:lastModifiedBy>
  <dcterms:created xsi:type="dcterms:W3CDTF">2025-04-16T08:49:08Z</dcterms:created>
  <dcterms:modified xsi:type="dcterms:W3CDTF">2025-04-24T13:48:15Z</dcterms:modified>
</cp:coreProperties>
</file>